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345"/>
  </bookViews>
  <sheets>
    <sheet name="LDW Calculation" sheetId="1" r:id="rId1"/>
    <sheet name="Rates" sheetId="2" state="hidden" r:id="rId2"/>
  </sheets>
  <definedNames>
    <definedName name="_xlnm.Print_Area" localSheetId="0">'LDW Calculation'!$A$52:$AI$250</definedName>
  </definedNames>
  <calcPr calcId="145621"/>
</workbook>
</file>

<file path=xl/calcChain.xml><?xml version="1.0" encoding="utf-8"?>
<calcChain xmlns="http://schemas.openxmlformats.org/spreadsheetml/2006/main">
  <c r="Z84" i="1" l="1"/>
  <c r="R247" i="1" l="1"/>
  <c r="A247" i="1"/>
  <c r="F223" i="1"/>
  <c r="J222" i="1"/>
  <c r="K221" i="1"/>
  <c r="G191" i="1"/>
  <c r="J190" i="1"/>
  <c r="J189" i="1"/>
  <c r="T181" i="1"/>
  <c r="A181" i="1"/>
  <c r="M149" i="1"/>
  <c r="O145" i="1"/>
  <c r="T118" i="1"/>
  <c r="A118" i="1"/>
  <c r="A66" i="1"/>
  <c r="N64" i="1"/>
  <c r="A1" i="1" l="1"/>
  <c r="A188" i="1" l="1"/>
  <c r="A191" i="1"/>
  <c r="R215" i="1"/>
  <c r="A215" i="1"/>
  <c r="A193" i="1" l="1"/>
  <c r="D1" i="2"/>
  <c r="C1" i="2"/>
  <c r="A189" i="1" l="1"/>
  <c r="A190" i="1"/>
  <c r="A236" i="1"/>
  <c r="S240" i="1"/>
  <c r="A225" i="1"/>
  <c r="Q236" i="1"/>
  <c r="S208" i="1"/>
  <c r="Q204" i="1"/>
  <c r="A204" i="1"/>
  <c r="E1" i="2"/>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T20" i="1" l="1"/>
  <c r="A226" i="1"/>
  <c r="A194" i="1"/>
  <c r="A24" i="1" l="1"/>
  <c r="A151" i="1"/>
  <c r="U22" i="1"/>
  <c r="S242" i="1" s="1"/>
  <c r="S239" i="1"/>
  <c r="A68" i="1"/>
  <c r="I204" i="1"/>
  <c r="Y204" i="1" s="1"/>
  <c r="S207" i="1"/>
  <c r="I236" i="1"/>
  <c r="Y236" i="1" s="1"/>
  <c r="S210" i="1" l="1"/>
</calcChain>
</file>

<file path=xl/sharedStrings.xml><?xml version="1.0" encoding="utf-8"?>
<sst xmlns="http://schemas.openxmlformats.org/spreadsheetml/2006/main" count="143" uniqueCount="129">
  <si>
    <t>PERCENTAGE</t>
  </si>
  <si>
    <t>RATE</t>
  </si>
  <si>
    <t xml:space="preserve">The cost of </t>
  </si>
  <si>
    <t>the LDW Premium as</t>
  </si>
  <si>
    <t>a yearly rate</t>
  </si>
  <si>
    <t>APR:</t>
  </si>
  <si>
    <t>AMOUNT FINANCED:</t>
  </si>
  <si>
    <t>TERM:</t>
  </si>
  <si>
    <t>CHARGE</t>
  </si>
  <si>
    <t>AMOUNT</t>
  </si>
  <si>
    <t>FINANCED</t>
  </si>
  <si>
    <t>The dollar amount the</t>
  </si>
  <si>
    <t>will cost you</t>
  </si>
  <si>
    <t>LDW Premium</t>
  </si>
  <si>
    <t>OF PAYMENTS</t>
  </si>
  <si>
    <t>The amount you</t>
  </si>
  <si>
    <t>will have paid after</t>
  </si>
  <si>
    <t>you have made all LDW</t>
  </si>
  <si>
    <t>payments</t>
  </si>
  <si>
    <t>as scheduled</t>
  </si>
  <si>
    <t>LDW PAYMENT AMOUNT:</t>
  </si>
  <si>
    <t>DEALERSHIP LDW WORKSHEET</t>
  </si>
  <si>
    <t>REGULAR PAYMENT AMT:</t>
  </si>
  <si>
    <t>Your new monthly car payment, including LDW is:</t>
  </si>
  <si>
    <t>Enclosed is a copy of the terms and conditions of the LDW. For specifics on claim information, please see paragraphs 5 – 10.  Also please note: this coverage will not be valid if your account is 10 days or more past due.</t>
  </si>
  <si>
    <t>DATE:</t>
  </si>
  <si>
    <t>The LDW payment is:</t>
  </si>
  <si>
    <t>The regular payment is:</t>
  </si>
  <si>
    <t>Initials</t>
  </si>
  <si>
    <t>*Note: If Borrower has not provided proof of insurance, Borrower must pay the LOSS DAMAGE WAIVER payment listed above or the fee approved by Lender. Borrower always has right to obtain their own coverage and not pay this fee. If Borrower has provided acceptable proof of existing insurance, Borrower is not required to pay the LOSS DAMAGE WAIVER payment listed above.</t>
  </si>
  <si>
    <t>Nombre del cliente:</t>
  </si>
  <si>
    <t>TASA ANNUAL</t>
  </si>
  <si>
    <t>DE INTERES</t>
  </si>
  <si>
    <t>CARGO POR</t>
  </si>
  <si>
    <t>FINANCIAMIENTO</t>
  </si>
  <si>
    <t xml:space="preserve">CANTIDAD </t>
  </si>
  <si>
    <t>FINANCIADA</t>
  </si>
  <si>
    <t>TOTAL DE</t>
  </si>
  <si>
    <t>El costo de</t>
  </si>
  <si>
    <t>la prima LDW como</t>
  </si>
  <si>
    <t>tasa annual</t>
  </si>
  <si>
    <t xml:space="preserve">La cantidad en </t>
  </si>
  <si>
    <t>dólares que le costará</t>
  </si>
  <si>
    <t>la prima de LDW</t>
  </si>
  <si>
    <t>Prima de LDW</t>
  </si>
  <si>
    <t>La cantidad que</t>
  </si>
  <si>
    <t>habrá pagado después</t>
  </si>
  <si>
    <t>de haber realizado todos</t>
  </si>
  <si>
    <t>los pagos de LDW</t>
  </si>
  <si>
    <t>como se estipula</t>
  </si>
  <si>
    <t>El pago de LDW es de:</t>
  </si>
  <si>
    <t>Su pago regular es de:</t>
  </si>
  <si>
    <t>El nuevo pago mensual, incluyendo la "LDW" es de:</t>
  </si>
  <si>
    <t>*Nota: Si el Prestatario no ha proporcionado prueba de seguro, el Prestatario debe pagar el pago de EXENCIÓN DE DAÑOS POR PÉRDIDA mencionado anteriormente o la tarifa aprobada por el Prestamista. El prestatario siempre tiene derecho a obtener su propia cobertura y no pagar esta tarifa. Si el Prestatario ha proporcionado prueba aceptable de seguro existente, no está obligado a pagar el pago de EXENCIÓN DE DAÑOS POR PÉRDIDA mencionado anteriormente.</t>
  </si>
  <si>
    <t>Adjunto se encuentra una copia de los términos y condiciones de la LDW. Para obtener detalles sobre la información del reclamo, consulte los párrafos 5 a 10. También tenga en cuenta: esta cobertura no será válida si su cuenta está vencida por 10 días o más.</t>
  </si>
  <si>
    <t>Iniciales</t>
  </si>
  <si>
    <t>Enter info in shaded area</t>
  </si>
  <si>
    <t>LDW premium</t>
  </si>
  <si>
    <t>Damage Repair Program Loss Damage Waiver</t>
  </si>
  <si>
    <t>THIS IS NOT A POLICY OF INSURANCE</t>
  </si>
  <si>
    <t>The parties to this agreement are:</t>
  </si>
  <si>
    <t>hereinafter referred to as Borrower and California Auto Finance, 333 S. Anita Dr., Suite 110, Orange, Ca 92868, 800-690-6948, hereinafter referred to as Lender.</t>
  </si>
  <si>
    <t>ACKNOWLEDGEMENT</t>
  </si>
  <si>
    <r>
      <t>If Borrower has not provided proof of insurance, Borrower must pay the LOSS DAMAGE WAIVER fee</t>
    </r>
    <r>
      <rPr>
        <b/>
        <sz val="11"/>
        <color theme="1"/>
        <rFont val="Arial"/>
        <family val="2"/>
      </rPr>
      <t xml:space="preserve"> </t>
    </r>
    <r>
      <rPr>
        <b/>
        <u/>
        <sz val="11"/>
        <color theme="1"/>
        <rFont val="Arial"/>
        <family val="2"/>
      </rPr>
      <t xml:space="preserve">listed above or the fee approved by Lender. </t>
    </r>
    <r>
      <rPr>
        <sz val="11"/>
        <color theme="1"/>
        <rFont val="Arial"/>
        <family val="2"/>
      </rPr>
      <t>Borrower always has right to obtain their own coverage and not pay this fee. If Borrower has provided acceptable proof of existing insurance, Borrower is not required to pay the LOSS DAMAGE WAIVER fee listed above. By signing below, Borrower acknowledges having read both sides of this document, understands and agrees to be bound by each of the terms and conditions contained in this LOSS DAMAGE WAIVER AGREEMENT and with this in mind elects to purchase a LOSS DAMAGE WAIVER from Lender.</t>
    </r>
  </si>
  <si>
    <t>If at any time during the course of this loan contract, Borrower fails to maintain acceptable insurance coverage or fails to provide acceptable proof of such insurance to Lender, Borrower agrees that this Loss Damage Waiver shall take effect and allows Lender to add the cost of the LOSS DAMAGE WAIVER to Borrowers loan payment.</t>
  </si>
  <si>
    <t>When Damage Occurs to Vehicle</t>
  </si>
  <si>
    <t>Cancellation Provisions</t>
  </si>
  <si>
    <t>BUYER # 1 NAME:</t>
  </si>
  <si>
    <t>BUYER # 2 NAME:</t>
  </si>
  <si>
    <t>VEHICLE INFO (YEAR, MAKE, MODEL):</t>
  </si>
  <si>
    <t>x</t>
  </si>
  <si>
    <t>VEHICLE LICENSE PLATE NUMBER:</t>
  </si>
  <si>
    <t>X</t>
  </si>
  <si>
    <t>DATE</t>
  </si>
  <si>
    <t>Note: Monthly payment is estimated until approved and accepted by Lender. In the event of coverage cancellation due to early payoff, new policy, cancellation/reinstatement, etc., the average monthly LDW payment paid over the remaining life of the coverage may be higher.</t>
  </si>
  <si>
    <t>GENERAL PROVISIONS</t>
  </si>
  <si>
    <t>11. This LOSS DAMAGE WAIVER WILL NOT COVER and the Borrower will remain financially responsible to the Lender for any damage to vehicle as a result of:
A. Damage or loss resulting from (i) intentional, willful, wanton or reckless conduct, (ii) unlawful operation of the vehicle under the influence of drugs or alcohol, (iii) towing or pushing anything, (iv) operation of the car off road if
the damage or loss is a direct result of the driving conditions, (v) use of tire chains, (vi) wear and tear, mechanical or electrical breakdown, repairing, restoration or modification of the vehicle or (vii) mechanical problem, failure or breakdown, for example an engine fire;
B. Damage or loss occurring while the car is (i) used for commercial hire, (ii) used in connection with conduct
that could be properly charged as a felony, (iii) involved in a speed test or contest or in driver training activity, (iv) operated outside the United States or (v) seized as a result of criminal activity.
C. (i) Damage or loss to other than standard or optional equipment available from the manufacturer (aftermarket/
premium accessories are not covered), (ii) damage or loss due to conversion or embezzlement by Borrower or anyone in lawful possession of the vehicle.
D. Damage or loss occurring when (i) the occupants of the vehicle have fled the scene, (ii) the required documentation (i.e. a Police Department Report) has not been furnished to the Lender within 30 days of the date of loss, (iii) account was not current or within 10 day grace period on the date of loss, interest and / or LDW fees in arrears have not been paid.</t>
  </si>
  <si>
    <t>and then PRINT</t>
  </si>
  <si>
    <t>The Borrower has purchased a vehicle and has a loan contract. Borrower is required by the contract to provide insurance to protect Lender's lien interest in the vehicle against loss or damage. The Lender is willing to sell to Borrower the LOSS DAMAGE WAIVER and waive the requirement that Borrower provide proof of insurance. As consideration for Borrower's purchase of the LOSS DAMAGE WAIVER Lender agrees to assume the risk of loss from Borrower under the following conditions (See next page):</t>
  </si>
  <si>
    <t>REGULAR PAYMENT + LDW:</t>
  </si>
  <si>
    <t>CALIFORNIA AUTO FINANCE</t>
  </si>
  <si>
    <t xml:space="preserve">LDW ANNUAL </t>
  </si>
  <si>
    <t>LDW FINANCE</t>
  </si>
  <si>
    <t>LDW AMOUNT</t>
  </si>
  <si>
    <t>TOTAL LDW</t>
  </si>
  <si>
    <t>Programa de Reparación de Daños</t>
  </si>
  <si>
    <t>Los integrantes de este acuerdo son:</t>
  </si>
  <si>
    <t>RECONOCIMIENTO</t>
  </si>
  <si>
    <t>Nota: El pago mensual es un estimado hasta que haya sido aprobado y aceptado por el prestamista. En el caso de cancelación de la cobertura debido a un despido anticipado, nueva poliza, cancelación/reinstalación, etc., El pago mensual promedio sobre la vida restante de la cobertura podría ser más alta.</t>
  </si>
  <si>
    <t>ESTA NO ES UNA PÓLIZA DE SEGURO</t>
  </si>
  <si>
    <t>en adelante conocido como el Prestatario y California Auto Finance, 333 S. Anita Dr., Orange, Ca 92868, 800-690-6948, en adelante conocido como el Prestamista.</t>
  </si>
  <si>
    <t>INFORMACION DEL VEHICULO:</t>
  </si>
  <si>
    <r>
      <t>1.</t>
    </r>
    <r>
      <rPr>
        <sz val="7"/>
        <color theme="1"/>
        <rFont val="Arial"/>
        <family val="2"/>
      </rPr>
      <t xml:space="preserve">       </t>
    </r>
    <r>
      <rPr>
        <sz val="9"/>
        <color theme="1"/>
        <rFont val="Arial"/>
        <family val="2"/>
      </rPr>
      <t xml:space="preserve">Borrower shall notify Lender within </t>
    </r>
    <r>
      <rPr>
        <b/>
        <sz val="9"/>
        <color theme="1"/>
        <rFont val="Arial"/>
        <family val="2"/>
      </rPr>
      <t xml:space="preserve">10 </t>
    </r>
    <r>
      <rPr>
        <sz val="9"/>
        <color theme="1"/>
        <rFont val="Arial"/>
        <family val="2"/>
      </rPr>
      <t xml:space="preserve">days of an occurrence wherein the vehicle sustains damage or loss exceeding $500. If Lender is not notified timely, then the date of loss shall be deemed the date Lender receives notice. </t>
    </r>
    <r>
      <rPr>
        <b/>
        <sz val="9"/>
        <color theme="1"/>
        <rFont val="Arial"/>
        <family val="2"/>
      </rPr>
      <t>FAILURE TO NOTIFY LENDER WITHIN 45 DAYS FROM DATE OF LOSS WILL RESULT IN NO COVERAGE.</t>
    </r>
  </si>
  <si>
    <r>
      <t>2.</t>
    </r>
    <r>
      <rPr>
        <sz val="7"/>
        <color theme="1"/>
        <rFont val="Arial"/>
        <family val="2"/>
      </rPr>
      <t xml:space="preserve">      </t>
    </r>
    <r>
      <rPr>
        <sz val="9"/>
        <color theme="1"/>
        <rFont val="Arial"/>
        <family val="2"/>
      </rPr>
      <t>In the event of loss or damage, to the vehicle, the Lender in its sole discretion will determine if the vehicle is a total loss. A vehicle will be deemed a total loss when the estimated cost of repairing the vehicle exceeds the Lender’s lien interest or is not economically feasible. THE RIGHT TO DECLARE A TOTAL LOSS SHALL BE LENDER'S EXCLUSIVELY.</t>
    </r>
  </si>
  <si>
    <r>
      <t>3.</t>
    </r>
    <r>
      <rPr>
        <sz val="7"/>
        <color theme="1"/>
        <rFont val="Arial"/>
        <family val="2"/>
      </rPr>
      <t xml:space="preserve">   </t>
    </r>
    <r>
      <rPr>
        <sz val="9"/>
        <color theme="1"/>
        <rFont val="Arial"/>
        <family val="2"/>
      </rPr>
      <t xml:space="preserve">If Lender declares the vehicle a total loss, Borrower is still responsible for the following: the first $500.00 in damages per loss occurrence; all past due payments; interest in arrears through the date of loss; all past due LOSS DAMAGE WAIVER fees and arrearages; all late charges; all legal or collection or repossession fees, any storage or towing costs exceeding $150 related to the damage occurrence and lost salvage fees resulting from a lien sale or other event where Lender cannot obtain or recover salvage value of damaged vehicle. </t>
    </r>
    <r>
      <rPr>
        <b/>
        <sz val="9"/>
        <color theme="1"/>
        <rFont val="Arial"/>
        <family val="2"/>
      </rPr>
      <t>THE DAMAGE EVALUATION WILL NOT BE PROCESSED UNTIL ALL SUCH FEES AND CHARGES ARE PAID IN FULL.</t>
    </r>
  </si>
  <si>
    <r>
      <t>4.</t>
    </r>
    <r>
      <rPr>
        <sz val="7"/>
        <color theme="1"/>
        <rFont val="Arial"/>
        <family val="2"/>
      </rPr>
      <t xml:space="preserve">       </t>
    </r>
    <r>
      <rPr>
        <sz val="9"/>
        <color theme="1"/>
        <rFont val="Arial"/>
        <family val="2"/>
      </rPr>
      <t>In the event of a total loss, the LOSS DAMAGE WAIVER is secondary to any existing insurance coverage that Borrower has in force. In the event of existing insurance, Lender will waive any contract balance up to the RETAIL KELLY BLUE BOOK VALUE not satisfied by Borrower’s insurance, only after Lender receives full payment from Borrower’s insurance carrier. In a secondary claim, Lender will waive the first $500 of damages normally required to be paid by the Borrower under paragraph (3) above, but the Borrower remains responsible for all other amounts in paragraph (3) above.</t>
    </r>
  </si>
  <si>
    <r>
      <t>5.</t>
    </r>
    <r>
      <rPr>
        <sz val="7"/>
        <color theme="1"/>
        <rFont val="Arial"/>
        <family val="2"/>
      </rPr>
      <t xml:space="preserve">        </t>
    </r>
    <r>
      <rPr>
        <sz val="9"/>
        <color theme="1"/>
        <rFont val="Arial"/>
        <family val="2"/>
      </rPr>
      <t>If damage or loss occurs wherein paragraph (3) above is deemed satisfied, Borrower acknowledges that Lender will have no further obligation to Borrower beyond complying with the terms and conditions of this LOSS DAMAGE WAIVER agreement.</t>
    </r>
  </si>
  <si>
    <r>
      <t>6.</t>
    </r>
    <r>
      <rPr>
        <sz val="7"/>
        <color theme="1"/>
        <rFont val="Arial"/>
        <family val="2"/>
      </rPr>
      <t xml:space="preserve">     </t>
    </r>
    <r>
      <rPr>
        <sz val="9"/>
        <color theme="1"/>
        <rFont val="Arial"/>
        <family val="2"/>
      </rPr>
      <t>In the event of a total loss, Lender reserves the right to retain the damaged vehicle, provided, however, that the Borrower shall not abandon the vehicle to Lender without Lender’s prior written consent.</t>
    </r>
  </si>
  <si>
    <r>
      <t>7.</t>
    </r>
    <r>
      <rPr>
        <sz val="7"/>
        <color theme="1"/>
        <rFont val="Arial"/>
        <family val="2"/>
      </rPr>
      <t xml:space="preserve">      </t>
    </r>
    <r>
      <rPr>
        <sz val="9"/>
        <color theme="1"/>
        <rFont val="Arial"/>
        <family val="2"/>
      </rPr>
      <t xml:space="preserve">Lender may cancel this LOSS DAMAGE WAIVER and Lender’s obligations hereunder shall be suspended if (a) Borrower becomes delinquent by </t>
    </r>
    <r>
      <rPr>
        <b/>
        <sz val="9"/>
        <color theme="1"/>
        <rFont val="Arial"/>
        <family val="2"/>
      </rPr>
      <t xml:space="preserve">10 </t>
    </r>
    <r>
      <rPr>
        <sz val="9"/>
        <color theme="1"/>
        <rFont val="Arial"/>
        <family val="2"/>
      </rPr>
      <t>days or more on Borrower’s loan contract payments or the fee on the LOSS DAMAGE WAIVER; (b) the vehicle is repossessed; (c) an accident occurs prior to the effective date and time of the LOSS DAMAGE WAIVER.  Any repossession of the vehicle under this provision</t>
    </r>
  </si>
  <si>
    <r>
      <t>8.</t>
    </r>
    <r>
      <rPr>
        <sz val="7"/>
        <color theme="1"/>
        <rFont val="Arial"/>
        <family val="2"/>
      </rPr>
      <t xml:space="preserve">      </t>
    </r>
    <r>
      <rPr>
        <sz val="9"/>
        <color theme="1"/>
        <rFont val="Arial"/>
        <family val="2"/>
      </rPr>
      <t>Should Borrower subsequently obtain insurance on the vehicle in an amount and with provisions satisfying Lender, this LOSS DAMAGE WAIVER shall terminate upon Lender receiving acceptable proof of such insurance. In that event, Lender will calculate any refund due to Borrower using  the refund calculation method consistent with the executed finance contract and shall apply such refund, to Borrower’s loan contract.</t>
    </r>
  </si>
  <si>
    <r>
      <t>9.</t>
    </r>
    <r>
      <rPr>
        <sz val="7"/>
        <color theme="1"/>
        <rFont val="Arial"/>
        <family val="2"/>
      </rPr>
      <t xml:space="preserve">         </t>
    </r>
    <r>
      <rPr>
        <sz val="9"/>
        <color theme="1"/>
        <rFont val="Arial"/>
        <family val="2"/>
      </rPr>
      <t>Lender reserves the right to cancel the LOSS DAMAGE WAIVER at any time without cause. Upon receipt of written notice of such cancellation, Borrower shall be responsible for obtaining insurance coverage as required by Lender.</t>
    </r>
  </si>
  <si>
    <r>
      <t>10.</t>
    </r>
    <r>
      <rPr>
        <sz val="7"/>
        <color theme="1"/>
        <rFont val="Arial"/>
        <family val="2"/>
      </rPr>
      <t xml:space="preserve">      </t>
    </r>
    <r>
      <rPr>
        <sz val="9"/>
        <color theme="1"/>
        <rFont val="Arial"/>
        <family val="2"/>
      </rPr>
      <t>This LOSS DAMAGE WAIVER is not an insurance policy and is not intended to provide Buyer with any benefit whatsoever beyond the shifting of risk of loss of the vehicle from Borrower to Lender up to an amount not to exceed the lesser of the contract balance or the RETAIL KELLY BLUE BOOK VALUE, as determined by Lender under the conditions specified herein.</t>
    </r>
  </si>
  <si>
    <r>
      <t>12.</t>
    </r>
    <r>
      <rPr>
        <sz val="7"/>
        <color theme="1"/>
        <rFont val="Arial"/>
        <family val="2"/>
      </rPr>
      <t xml:space="preserve">       </t>
    </r>
    <r>
      <rPr>
        <sz val="9"/>
        <color theme="1"/>
        <rFont val="Arial"/>
        <family val="2"/>
      </rPr>
      <t>In the event of a total loss and after the Borrower has paid all fees and monies due in paragraph(3) above, Lender will credit to the Borrower’s account the lesser of the outstanding contract balance or the RETAIL KELLY BLUE BOOK VALUE. This amount may be inadequate to pay off the account in full and will result in a deficiency balance still owed to Lender. The Borrower is responsible to pay this deficiency balance to Lender. If the Borrower purchased “gap” coverage at the point of sale, the deficiency balance will be considered to be paid in full as defined by the Deficiency Waiver Addendum.</t>
    </r>
  </si>
  <si>
    <t>Si el Prestatario no ha brindado una prueba de seguro, el Prestatario deberá pagar la cuota de RENUNCIA DEPÉRDIDAS POR DAÑOS mencionada arriba o la cuota aprobada por el Prestamista. El Prestatario siempre tiene el derecho de obtener su propia cobertura y no pagar esta cuota. Si el Prestatario ha brindado una prueba aceptable de la existencia de un seguro, no se le requerirá al Prestatario pagar la RENUNCIA DE PÉRDIDAS POR DAÑOS mencionada
arriba. Al firmar abajo, el Prestatario reconoce que ha leído ambos lados del documento, comprende y acuerda obedecer cada uno de los términos y condiciones contenidos en este ACUERDO DE RENUNCIA DE PERDIDAS POR DAÑOS y con esto en mente elije comprar la RENUNCIA DE PERDIDAS POR DAÑOS del Prestamista. Si en cualquier momento durante el curso del contrato del préstamo, el Prestatario no cumple con tener una cobertura
aceptable de seguro o no cumple con brindarle al Prestamista una prueba aceptable de dicha cobertura, el Prestatario está de acuerdo que esta Renuncia de Pérdidas por Daños entrará en efecto y le permitirá al Prestamista agregar el costo de la RENUNCIA DE PÉRDIDAS POR DAÑOS al pago del préstamo del Prestatario.</t>
  </si>
  <si>
    <t>El Prestatario ha comprado un vehículo y tiene un contrato de préstamo. Según el contrato, se requiere que el prestatario provea un seguro para proteger los intereses del acreedor sobre el vehículo contra pérdida o daños. El prestamista está dispuesto a venderle al Prestatario del PROGRAMA DE PÉRDIDAS POR DAÑOS y eximir el requisito de que el Prestatario suministre una prueba de que está asegurado. Como consideración por la compra por parte del Prestatario del PROGRAMA DE PÉRDIDAS POR DAÑOS, el prestamista acuerda asumir el riesgo de pérdida del Prestatario bajo las siguientes condiciones:</t>
  </si>
  <si>
    <t>Cuando ocurre un Daño al Vehículo</t>
  </si>
  <si>
    <t>1. El Prestatario deberá notificar al prestamista dentro de los siguientes 10 días después de una ocurrencia en donde el vehículo sufra daños o pérdida mayor a $500. Si no se le notifica al prestamista de manera oportuna, se considerará la fecha en que el prestamista recibe la notificación como fecha de la pérdida. EL NO NOTIFICAR AL PRESTAMISTA DENTRO DE LOS SIGUIENTES 45 DÍAS A PARTIR DE LA FECHA DE LA PÉRDIDA RESULTARA EN LA PÉRDIDA DE LA COBERTURA.</t>
  </si>
  <si>
    <t>Condiciones de Cancelación</t>
  </si>
  <si>
    <t>Provisiones Generales</t>
  </si>
  <si>
    <t>2. En caso de pérdida o daño al vehículo, el prestamista, a su sola discreción, determinará si el vehículo es considerado pérdida total. Un vehículo será considerado como pérdida total cuando el costo estimado de las reparaciones del mismo excede el valor de la deuda al prestamista o no es económicamente viable. EL DERECHO DE DECLARAR PÉRDIDA TOTAL SERÁ EXCLUSIVAMENTE DEL PRESTAMISTA.</t>
  </si>
  <si>
    <t>3. Si el Prestamista declara el vehículo como pérdida total, el Prestatario aun será responsable de lo siguiente: los primeros $500.00 en daños por ocurrencia de pérdida; todos los pagos
vencidos; los intereses por retrasos hasta la fecha de la pérdida; todos los retrasos y cuotas vencidas del PROGRAMA DE PÉRDIDAS POR DAÑOS; todos los cargos por pago tardío; todas
las cuotas legales, de cobranza o de recuperación, todos los costos de almacenaje o grúa que excedan $150 en relación a la ocurrencia de daños y las cuotas de recuperación de pérdida que resulten de la venta de responsabilidad u otro evento en que el prestamista no pueda obtener el valor de recuperación del vehículo dañado. LA EVALUACIÓN DEL DAÑO NO SERÁ PROCESADA HASTA QUE DICHAS CUOTAS Y CARGOS SE HAYAN PAGADO EN SU TOTALIDAD.</t>
  </si>
  <si>
    <t>7. El prestamista puede cancelar este PROGRAMA DE PÉRDIDA POR DAÑOS y las obligaciones del prestamista a continuación serán suspendidas si (a) el Prestatario se retrasa por 10 días o más en los pagos del contrato de préstamo del Prestatario o en la cuota del PROGRAMA DE PÉRDIDAS POR DAÑOS; (b) el vehículo ha sido decomisado; (c) ocurre un accidente con anterioridad a la fecha y tiempo de inicio del PROGRAMA DE PÉRDIDAS POR DAÑOS. Cualquier decomiso del vehículo bajo estas provisiones deberá llevarse a cabo en cumplimiento de las leyes aplicables, y los derechos del Prestatario deberán ser iguales a los que tendría en caso de que el vehículo haya sido decomisado por falta de pago de acuerdo al contrato de préstamo del Prestatario.</t>
  </si>
  <si>
    <t>9. El prestamista se reserva el derecho de cancelar el PROGRAMA DE PÉRDIDAS POR DAÑOS en cualquier momento sin causa alguna. Al recibir notificación por escrito de dicha cancelación, el Prestatario será responsable de obtener una cobertura de seguro según los requerimientos del Prestamista.</t>
  </si>
  <si>
    <t>10. Este PROGRAMA DE PÉRDIDAS POR DAÑOS no es una póliza de seguro y no tiene por objeto proveer al Comprador con ningún beneficio más allá del traspaso del riesgo de pérdida del
vehículo del Prestatario al Prestamista y hasta por una cantidad que no exceda la menor entre el total del contrato y el VALOR DE VENTA DEL LIBRO AZUL KELLY, según sea determinado por el
prestamista bajo las condiciones especificadas aquí.</t>
  </si>
  <si>
    <t>11. Este PROGRAMA DE PÉRDIDAS POR DAÑOS NO CUBRIRÁ y el Prestatario será esponsable financieramente para con el prestamista por cualquier daño al vehículo como resultado de:</t>
  </si>
  <si>
    <t>A. Daños o pérdida resultantes de (i) conducta intencional, descuidada, deliberada, o sin sentido, (ii) operación ilegal del vehículo bajo la influencia de drogas o alcohol, (iii) remolcar o empujar cualquier cosa, (iv) operación del vehículo fuera de carreteras si el daño o la pérdida es un resultado directo de las condiciones de manejo, (v) el uso de cadenas para llantas, (vi)
desgaste, descompostura eléctrica o mecánica, reparaciones, restauraciones o modificaciones del vehículo o (vii) problemas mecánicos, fallas o descomposturas, por ejemplo fuego en el motor;</t>
  </si>
  <si>
    <t>B. Daños o pérdidas que ocurran mientras el auto es (i) usado para renta comercial, (ii) usado en conexión con conducta que pueda ser tomada como un delito, (iii) involucrado en pruebas o competencias de velocidad o en actividades de entrenamiento de manejo, (iv) operado fuera de los Estados Unidos o (v) incautado como resultado de actividad criminal.</t>
  </si>
  <si>
    <t>C. (i) Daños o pérdidas a otro equipo que no sea el estándar u opcional disponible por parte del fabricante (los accesorios Premium no están cubiertos), (ii) daños o pérdidas debido a la conversión o derroche por parte del Prestatario o cualquiera en posesión legal del vehículo.</t>
  </si>
  <si>
    <t>D. Daños o pérdidas que ocurran cuando (i) los ocupantes del vehículo hayan huido de la escena, (ii) la documentación requerida (por ejemplo, un reporte del departamento de policía) no haya sido proporcionado al prestamista dentro de los siguientes 30 días después de la fecha de la pérdida, (iii) la cuenta no se encuentra al corriente o dentro del periodo de gracia de 10 días en la fecha de pérdida, que los intereses y/o cuotas LDW en retrasos no se hayan pagado.</t>
  </si>
  <si>
    <t>12. En el caso de una pérdida total y después de que el cliente haya pagado todas las cuotas y cantidades debidas según el párrafo 3 anterior, el prestamista reembolsará a la cuenta del cliente
por el menor de los siguientes valores, el total debido del contrato o el VALOR DE VENTA DEL LIBRO AZUL DE KELLY. Esta cantidad podrá ser inadecuada para el pago total de la cuenta y como resultado la cuenta tendrá un balance deficiente que aún se deberá al prestamista. El cliente es responsable por el pago de este balance deficiente al prestamista. Si el cliente compró cobertura "gap" en el punto de venta, el balance deficiente se considerará pagado en su totalidad según lo definido en el Anexo de Programa por Deficiencia.</t>
  </si>
  <si>
    <t>8. Si el Prestatario obtiene un seguro de manera subsiguiente para el vehículo por una cantidad y con provisiones que el Prestamista encuentre satisfactorias, este PROGRAMA DE
PÉRDIDAS POR DAÑOS deberá terminarse a la recepción del prestamista de pruebas aceptablesde la existencia de dicho seguro. En este caso, el Prestamista calculará el reembolso debido al Prestatario, en caso de existir, usando el método de calculación de reembolsos que sea  onsistente con el contrato financiero ejecutado y deberá aplicar dicho reembolso al contrato de préstamo del Prestatario.</t>
  </si>
  <si>
    <t>Co-Prestamista:</t>
  </si>
  <si>
    <t>LOS PAGOS MENSUALES DEL LDW DEBEN SER PAGADOS PUNTUALMENTE DENTRO DE LOS SIGUIENTES 10 DÍAS A PARTIR DE LA FECHA DE VENCIMIENTO DEL PAGO O NO HABRÁ COBERTURA.</t>
  </si>
  <si>
    <t>PAGO MENSUAL
DE LDW. NO INCLUYE PAGO DEL VEHICULO!</t>
  </si>
  <si>
    <t>LDW MONTHLY PAYMENT ONLY. THIS DOES NOT INCLUDE YOUR CAR PAYMENT.</t>
  </si>
  <si>
    <t>PAGOS DE LDW</t>
  </si>
  <si>
    <t>DE LDW</t>
  </si>
  <si>
    <t>DIVULGACIONES DEL FINANCIAMIENTO DE EXENCIÓN DE DAÑOS POR PÉRDIDA</t>
  </si>
  <si>
    <t>Vehículo: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</si>
</sst>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sz val="28"/>
      <color theme="1"/>
      <name val="Calibri"/>
      <family val="2"/>
      <scheme val="minor"/>
    </font>
    <font>
      <b/>
      <sz val="12"/>
      <color theme="0"/>
      <name val="Arial"/>
      <family val="2"/>
    </font>
    <font>
      <sz val="13"/>
      <color theme="0"/>
      <name val="Arial"/>
      <family val="2"/>
    </font>
    <font>
      <b/>
      <sz val="13"/>
      <color theme="0"/>
      <name val="Arial"/>
      <family val="2"/>
    </font>
    <font>
      <b/>
      <sz val="18"/>
      <color theme="1"/>
      <name val="Arial"/>
      <family val="2"/>
    </font>
    <font>
      <b/>
      <sz val="10"/>
      <color theme="1"/>
      <name val="Arial"/>
      <family val="2"/>
    </font>
    <font>
      <b/>
      <u/>
      <sz val="14"/>
      <color theme="1"/>
      <name val="Arial"/>
      <family val="2"/>
    </font>
    <font>
      <b/>
      <sz val="9.5"/>
      <color theme="1"/>
      <name val="Arial"/>
      <family val="2"/>
    </font>
    <font>
      <b/>
      <sz val="12"/>
      <color theme="1"/>
      <name val="Arial"/>
      <family val="2"/>
    </font>
    <font>
      <b/>
      <sz val="7"/>
      <color theme="1"/>
      <name val="Arial"/>
      <family val="2"/>
    </font>
    <font>
      <sz val="11"/>
      <color theme="1"/>
      <name val="Arial"/>
      <family val="2"/>
    </font>
    <font>
      <b/>
      <sz val="9"/>
      <color theme="1"/>
      <name val="Arial"/>
      <family val="2"/>
    </font>
    <font>
      <sz val="9"/>
      <color theme="1"/>
      <name val="Arial"/>
      <family val="2"/>
    </font>
    <font>
      <b/>
      <sz val="11"/>
      <color theme="1"/>
      <name val="Arial"/>
      <family val="2"/>
    </font>
    <font>
      <b/>
      <u/>
      <sz val="11"/>
      <color theme="1"/>
      <name val="Arial"/>
      <family val="2"/>
    </font>
    <font>
      <sz val="16"/>
      <color theme="1"/>
      <name val="Calibri"/>
      <family val="2"/>
      <scheme val="minor"/>
    </font>
    <font>
      <b/>
      <sz val="16"/>
      <color theme="1"/>
      <name val="Calibri"/>
      <family val="2"/>
      <scheme val="minor"/>
    </font>
    <font>
      <b/>
      <sz val="14"/>
      <color theme="1"/>
      <name val="Arial"/>
      <family val="2"/>
    </font>
    <font>
      <b/>
      <sz val="10"/>
      <color rgb="FF000000"/>
      <name val="Arial"/>
      <family val="2"/>
    </font>
    <font>
      <b/>
      <sz val="20"/>
      <color theme="1"/>
      <name val="Calibri"/>
      <family val="2"/>
      <scheme val="minor"/>
    </font>
    <font>
      <b/>
      <sz val="20"/>
      <color rgb="FFFF0000"/>
      <name val="Calibri"/>
      <family val="2"/>
      <scheme val="minor"/>
    </font>
    <font>
      <sz val="12"/>
      <color theme="1"/>
      <name val="Arial"/>
      <family val="2"/>
    </font>
    <font>
      <sz val="24"/>
      <color theme="1"/>
      <name val="Arial"/>
      <family val="2"/>
    </font>
    <font>
      <sz val="7"/>
      <color theme="1"/>
      <name val="Arial"/>
      <family val="2"/>
    </font>
    <font>
      <b/>
      <sz val="9"/>
      <color rgb="FF000000"/>
      <name val="Arial"/>
      <family val="2"/>
    </font>
    <font>
      <sz val="10"/>
      <color theme="1"/>
      <name val="Arial"/>
      <family val="2"/>
    </font>
    <font>
      <b/>
      <sz val="12"/>
      <color rgb="FFFF0000"/>
      <name val="Calibri"/>
      <family val="2"/>
      <scheme val="minor"/>
    </font>
    <font>
      <b/>
      <sz val="16"/>
      <color theme="1"/>
      <name val="Arial"/>
      <family val="2"/>
    </font>
    <font>
      <b/>
      <sz val="18"/>
      <color rgb="FFFF0000"/>
      <name val="Arial"/>
      <family val="2"/>
    </font>
    <font>
      <b/>
      <sz val="16"/>
      <color rgb="FFFF0000"/>
      <name val="Arial"/>
      <family val="2"/>
    </font>
    <font>
      <sz val="14"/>
      <color theme="1"/>
      <name val="Arial"/>
      <family val="2"/>
    </font>
    <font>
      <sz val="11"/>
      <color theme="0"/>
      <name val="Arial"/>
      <family val="2"/>
    </font>
    <font>
      <sz val="8"/>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gray0625">
        <bgColor theme="0"/>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22">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35">
    <xf numFmtId="0" fontId="0" fillId="0" borderId="0" xfId="0"/>
    <xf numFmtId="0" fontId="3" fillId="2" borderId="0" xfId="0" applyFont="1" applyFill="1" applyProtection="1">
      <protection hidden="1"/>
    </xf>
    <xf numFmtId="0" fontId="0" fillId="2" borderId="0" xfId="0" applyFill="1" applyProtection="1">
      <protection hidden="1"/>
    </xf>
    <xf numFmtId="0" fontId="0" fillId="3" borderId="0" xfId="0" applyFill="1" applyProtection="1">
      <protection hidden="1"/>
    </xf>
    <xf numFmtId="0" fontId="5" fillId="2" borderId="0" xfId="0" applyFont="1" applyFill="1" applyProtection="1">
      <protection hidden="1"/>
    </xf>
    <xf numFmtId="0" fontId="5" fillId="3" borderId="0" xfId="0" applyFont="1" applyFill="1" applyProtection="1">
      <protection hidden="1"/>
    </xf>
    <xf numFmtId="0" fontId="0" fillId="2" borderId="11" xfId="0" applyFill="1" applyBorder="1" applyProtection="1">
      <protection hidden="1"/>
    </xf>
    <xf numFmtId="0" fontId="0" fillId="2" borderId="0" xfId="0" applyFill="1" applyBorder="1" applyProtection="1">
      <protection hidden="1"/>
    </xf>
    <xf numFmtId="0" fontId="8" fillId="5" borderId="9" xfId="0" applyFont="1" applyFill="1" applyBorder="1" applyAlignment="1" applyProtection="1">
      <alignment horizontal="center"/>
      <protection hidden="1"/>
    </xf>
    <xf numFmtId="1" fontId="9" fillId="2" borderId="0" xfId="0" applyNumberFormat="1" applyFont="1" applyFill="1" applyProtection="1">
      <protection hidden="1"/>
    </xf>
    <xf numFmtId="164" fontId="10" fillId="2" borderId="12" xfId="2" applyNumberFormat="1" applyFont="1" applyFill="1" applyBorder="1" applyAlignment="1" applyProtection="1">
      <alignment horizontal="center"/>
      <protection hidden="1"/>
    </xf>
    <xf numFmtId="0" fontId="9" fillId="2" borderId="0" xfId="0" applyFont="1" applyFill="1" applyProtection="1">
      <protection hidden="1"/>
    </xf>
    <xf numFmtId="0" fontId="12" fillId="2" borderId="0" xfId="0" applyFont="1" applyFill="1" applyAlignment="1">
      <alignment vertical="center"/>
    </xf>
    <xf numFmtId="0" fontId="13" fillId="2" borderId="0" xfId="0" applyFont="1" applyFill="1" applyAlignment="1">
      <alignment horizontal="left" vertical="center" indent="15"/>
    </xf>
    <xf numFmtId="0" fontId="14" fillId="2" borderId="0" xfId="0" applyFont="1" applyFill="1" applyAlignment="1">
      <alignment vertical="center"/>
    </xf>
    <xf numFmtId="0" fontId="15" fillId="2" borderId="0" xfId="0" applyFont="1" applyFill="1" applyAlignment="1">
      <alignment horizontal="left" vertical="center" indent="1"/>
    </xf>
    <xf numFmtId="0" fontId="16" fillId="2" borderId="0" xfId="0" applyFont="1" applyFill="1" applyAlignment="1">
      <alignment vertical="center"/>
    </xf>
    <xf numFmtId="0" fontId="18" fillId="2" borderId="0" xfId="0" applyFont="1" applyFill="1" applyAlignment="1">
      <alignment horizontal="left" vertical="center" indent="1"/>
    </xf>
    <xf numFmtId="0" fontId="17" fillId="2" borderId="0" xfId="0" applyFont="1" applyFill="1" applyAlignment="1">
      <alignment horizontal="left" vertical="center" indent="1"/>
    </xf>
    <xf numFmtId="0" fontId="18" fillId="2" borderId="0" xfId="0" applyFont="1" applyFill="1" applyAlignment="1">
      <alignment horizontal="left" vertical="center" indent="3"/>
    </xf>
    <xf numFmtId="0" fontId="17" fillId="2" borderId="0" xfId="0" applyFont="1" applyFill="1" applyAlignment="1">
      <alignment vertical="top"/>
    </xf>
    <xf numFmtId="0" fontId="17" fillId="2" borderId="10" xfId="0" applyFont="1" applyFill="1" applyBorder="1" applyAlignment="1">
      <alignment horizontal="left" vertical="center" wrapText="1"/>
    </xf>
    <xf numFmtId="0" fontId="5" fillId="2" borderId="0" xfId="0" applyFont="1" applyFill="1" applyBorder="1" applyProtection="1">
      <protection hidden="1"/>
    </xf>
    <xf numFmtId="0" fontId="26" fillId="2" borderId="0" xfId="0" applyFont="1" applyFill="1" applyBorder="1" applyProtection="1">
      <protection hidden="1"/>
    </xf>
    <xf numFmtId="0" fontId="0" fillId="2" borderId="0" xfId="0" applyFill="1" applyBorder="1" applyAlignment="1" applyProtection="1">
      <alignment vertical="center"/>
      <protection hidden="1"/>
    </xf>
    <xf numFmtId="0" fontId="26" fillId="2" borderId="0" xfId="0" applyFont="1" applyFill="1" applyBorder="1" applyAlignment="1" applyProtection="1">
      <alignment vertical="center"/>
      <protection hidden="1"/>
    </xf>
    <xf numFmtId="0" fontId="0" fillId="2" borderId="0" xfId="0" applyFill="1" applyAlignment="1" applyProtection="1">
      <alignment vertical="center"/>
      <protection hidden="1"/>
    </xf>
    <xf numFmtId="0" fontId="0" fillId="3" borderId="0" xfId="0" applyFill="1" applyAlignment="1" applyProtection="1">
      <alignment vertical="center"/>
      <protection hidden="1"/>
    </xf>
    <xf numFmtId="0" fontId="22" fillId="2" borderId="0" xfId="0" applyFont="1" applyFill="1" applyProtection="1">
      <protection hidden="1"/>
    </xf>
    <xf numFmtId="0" fontId="22" fillId="3" borderId="0" xfId="0" applyFont="1" applyFill="1" applyProtection="1">
      <protection hidden="1"/>
    </xf>
    <xf numFmtId="0" fontId="4" fillId="2" borderId="0" xfId="0" applyFont="1" applyFill="1" applyProtection="1">
      <protection hidden="1"/>
    </xf>
    <xf numFmtId="0" fontId="4" fillId="3" borderId="0" xfId="0" applyFont="1" applyFill="1" applyProtection="1">
      <protection hidden="1"/>
    </xf>
    <xf numFmtId="44" fontId="27" fillId="2" borderId="0" xfId="1" applyFont="1" applyFill="1" applyAlignment="1" applyProtection="1">
      <alignment horizontal="center"/>
      <protection hidden="1"/>
    </xf>
    <xf numFmtId="0" fontId="22" fillId="4" borderId="0" xfId="0" applyFont="1" applyFill="1" applyProtection="1">
      <protection hidden="1"/>
    </xf>
    <xf numFmtId="0" fontId="6" fillId="2" borderId="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17" fillId="2" borderId="0" xfId="0" applyFont="1" applyFill="1" applyBorder="1" applyAlignment="1">
      <alignment horizontal="left" vertical="center" wrapText="1"/>
    </xf>
    <xf numFmtId="0" fontId="26" fillId="2" borderId="0" xfId="0" applyFont="1" applyFill="1" applyAlignment="1" applyProtection="1">
      <alignment horizontal="right"/>
      <protection hidden="1"/>
    </xf>
    <xf numFmtId="0" fontId="17" fillId="2" borderId="0" xfId="0" applyFont="1" applyFill="1" applyAlignment="1">
      <alignment horizontal="left" vertical="center" wrapText="1"/>
    </xf>
    <xf numFmtId="0" fontId="20" fillId="2" borderId="0" xfId="0" applyFont="1" applyFill="1" applyBorder="1" applyAlignment="1">
      <alignment horizontal="center" vertical="center" wrapText="1"/>
    </xf>
    <xf numFmtId="0" fontId="7" fillId="2" borderId="0" xfId="0" applyFont="1" applyFill="1" applyAlignment="1" applyProtection="1">
      <alignment horizontal="center"/>
      <protection hidden="1"/>
    </xf>
    <xf numFmtId="0" fontId="17" fillId="2" borderId="10" xfId="0" applyFont="1" applyFill="1" applyBorder="1" applyProtection="1">
      <protection hidden="1"/>
    </xf>
    <xf numFmtId="0" fontId="17" fillId="2" borderId="11" xfId="0" applyFont="1" applyFill="1" applyBorder="1" applyProtection="1">
      <protection hidden="1"/>
    </xf>
    <xf numFmtId="0" fontId="17" fillId="2" borderId="0" xfId="0" applyFont="1" applyFill="1" applyProtection="1">
      <protection hidden="1"/>
    </xf>
    <xf numFmtId="0" fontId="17" fillId="2" borderId="6" xfId="0" applyFont="1" applyFill="1" applyBorder="1" applyProtection="1">
      <protection hidden="1"/>
    </xf>
    <xf numFmtId="0" fontId="17" fillId="2" borderId="0" xfId="0" applyFont="1" applyFill="1" applyBorder="1" applyProtection="1">
      <protection hidden="1"/>
    </xf>
    <xf numFmtId="0" fontId="17" fillId="2" borderId="2" xfId="0" applyFont="1" applyFill="1" applyBorder="1" applyProtection="1">
      <protection hidden="1"/>
    </xf>
    <xf numFmtId="0" fontId="17" fillId="2" borderId="0" xfId="0" applyFont="1" applyFill="1" applyAlignment="1" applyProtection="1">
      <protection hidden="1"/>
    </xf>
    <xf numFmtId="0" fontId="17" fillId="2" borderId="10" xfId="0" applyFont="1" applyFill="1" applyBorder="1" applyAlignment="1" applyProtection="1">
      <protection hidden="1"/>
    </xf>
    <xf numFmtId="0" fontId="20" fillId="2" borderId="0" xfId="0" applyFont="1" applyFill="1" applyProtection="1">
      <protection hidden="1"/>
    </xf>
    <xf numFmtId="0" fontId="29" fillId="2" borderId="10" xfId="0" applyFont="1" applyFill="1" applyBorder="1" applyProtection="1">
      <protection hidden="1"/>
    </xf>
    <xf numFmtId="0" fontId="24" fillId="2" borderId="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7" fillId="2" borderId="0" xfId="0" applyFont="1" applyFill="1" applyAlignment="1" applyProtection="1">
      <alignment horizontal="left"/>
      <protection hidden="1"/>
    </xf>
    <xf numFmtId="0" fontId="20" fillId="2" borderId="0" xfId="0" applyFont="1" applyFill="1" applyBorder="1" applyAlignment="1" applyProtection="1">
      <alignment horizontal="center"/>
      <protection hidden="1"/>
    </xf>
    <xf numFmtId="0" fontId="20" fillId="2" borderId="0" xfId="0" applyFont="1" applyFill="1" applyAlignment="1" applyProtection="1">
      <alignment horizontal="center"/>
      <protection hidden="1"/>
    </xf>
    <xf numFmtId="0" fontId="17" fillId="2" borderId="0" xfId="0" applyFont="1" applyFill="1"/>
    <xf numFmtId="0" fontId="17" fillId="3" borderId="0" xfId="0" applyFont="1" applyFill="1" applyProtection="1">
      <protection hidden="1"/>
    </xf>
    <xf numFmtId="0" fontId="15" fillId="2" borderId="0" xfId="0" applyFont="1" applyFill="1" applyAlignment="1" applyProtection="1">
      <alignment wrapText="1"/>
      <protection hidden="1"/>
    </xf>
    <xf numFmtId="0" fontId="32" fillId="2" borderId="0" xfId="0" applyFont="1" applyFill="1" applyAlignment="1">
      <alignment horizontal="left" vertical="center"/>
    </xf>
    <xf numFmtId="0" fontId="15" fillId="2" borderId="0" xfId="0" applyFont="1" applyFill="1" applyAlignment="1" applyProtection="1">
      <alignment horizontal="left"/>
      <protection hidden="1"/>
    </xf>
    <xf numFmtId="0" fontId="24" fillId="2" borderId="0" xfId="0" applyFont="1" applyFill="1" applyAlignment="1" applyProtection="1">
      <protection hidden="1"/>
    </xf>
    <xf numFmtId="0" fontId="33" fillId="2" borderId="0" xfId="0" applyFont="1" applyFill="1" applyAlignment="1" applyProtection="1">
      <protection hidden="1"/>
    </xf>
    <xf numFmtId="0" fontId="20" fillId="2" borderId="0" xfId="0" applyFont="1" applyFill="1" applyAlignment="1">
      <alignment horizontal="left" vertical="center"/>
    </xf>
    <xf numFmtId="0" fontId="34" fillId="2" borderId="10" xfId="0" applyFont="1" applyFill="1" applyBorder="1" applyProtection="1">
      <protection hidden="1"/>
    </xf>
    <xf numFmtId="0" fontId="34" fillId="2" borderId="10" xfId="0" applyFont="1" applyFill="1" applyBorder="1" applyAlignment="1">
      <alignment horizontal="left" vertical="center" wrapText="1"/>
    </xf>
    <xf numFmtId="0" fontId="17" fillId="2" borderId="0" xfId="0" applyFont="1" applyFill="1" applyAlignment="1">
      <alignment horizontal="left" vertical="center" wrapText="1"/>
    </xf>
    <xf numFmtId="0" fontId="12" fillId="2" borderId="0" xfId="0" applyFont="1" applyFill="1" applyBorder="1" applyAlignment="1">
      <alignment vertical="center" wrapText="1"/>
    </xf>
    <xf numFmtId="0" fontId="20" fillId="2" borderId="10" xfId="0" applyFont="1" applyFill="1" applyBorder="1" applyProtection="1">
      <protection hidden="1"/>
    </xf>
    <xf numFmtId="0" fontId="24" fillId="2" borderId="10" xfId="0" applyFont="1" applyFill="1" applyBorder="1" applyProtection="1">
      <protection hidden="1"/>
    </xf>
    <xf numFmtId="0" fontId="24" fillId="2" borderId="11" xfId="0" applyFont="1" applyFill="1" applyBorder="1" applyProtection="1">
      <protection hidden="1"/>
    </xf>
    <xf numFmtId="0" fontId="17" fillId="2" borderId="10" xfId="0" applyFont="1" applyFill="1" applyBorder="1" applyAlignment="1" applyProtection="1">
      <alignment horizontal="left"/>
      <protection hidden="1"/>
    </xf>
    <xf numFmtId="0" fontId="0" fillId="2" borderId="10" xfId="0" applyFill="1" applyBorder="1" applyProtection="1">
      <protection hidden="1"/>
    </xf>
    <xf numFmtId="0" fontId="17" fillId="2" borderId="0" xfId="0" applyFont="1" applyFill="1" applyAlignment="1">
      <alignment horizontal="left" vertical="center"/>
    </xf>
    <xf numFmtId="0" fontId="38" fillId="2" borderId="0" xfId="0" applyFont="1" applyFill="1" applyAlignment="1">
      <alignment horizontal="left" vertical="center" wrapText="1"/>
    </xf>
    <xf numFmtId="0" fontId="39" fillId="2" borderId="0" xfId="0" applyFont="1" applyFill="1" applyBorder="1" applyAlignment="1">
      <alignment horizontal="left" vertical="center"/>
    </xf>
    <xf numFmtId="44" fontId="36" fillId="2" borderId="13" xfId="0" applyNumberFormat="1" applyFont="1" applyFill="1" applyBorder="1" applyAlignment="1" applyProtection="1">
      <alignment horizontal="center"/>
      <protection hidden="1"/>
    </xf>
    <xf numFmtId="44" fontId="36" fillId="2" borderId="14" xfId="0" applyNumberFormat="1" applyFont="1" applyFill="1" applyBorder="1" applyAlignment="1" applyProtection="1">
      <alignment horizontal="center"/>
      <protection hidden="1"/>
    </xf>
    <xf numFmtId="44" fontId="36" fillId="2" borderId="15" xfId="0" applyNumberFormat="1" applyFont="1" applyFill="1" applyBorder="1" applyAlignment="1" applyProtection="1">
      <alignment horizontal="center"/>
      <protection hidden="1"/>
    </xf>
    <xf numFmtId="44" fontId="35" fillId="2" borderId="13" xfId="0" applyNumberFormat="1" applyFont="1" applyFill="1" applyBorder="1" applyAlignment="1">
      <alignment horizontal="center" vertical="center"/>
    </xf>
    <xf numFmtId="44" fontId="35" fillId="2" borderId="14" xfId="0" applyNumberFormat="1" applyFont="1" applyFill="1" applyBorder="1" applyAlignment="1">
      <alignment horizontal="center" vertical="center"/>
    </xf>
    <xf numFmtId="44" fontId="35" fillId="2" borderId="15" xfId="0" applyNumberFormat="1" applyFont="1" applyFill="1" applyBorder="1" applyAlignment="1">
      <alignment horizontal="center" vertical="center"/>
    </xf>
    <xf numFmtId="0" fontId="20" fillId="2" borderId="13" xfId="0" applyFont="1" applyFill="1" applyBorder="1" applyAlignment="1" applyProtection="1">
      <alignment horizontal="left" wrapText="1"/>
      <protection hidden="1"/>
    </xf>
    <xf numFmtId="0" fontId="20" fillId="2" borderId="14" xfId="0" applyFont="1" applyFill="1" applyBorder="1" applyAlignment="1" applyProtection="1">
      <alignment horizontal="left" wrapText="1"/>
      <protection hidden="1"/>
    </xf>
    <xf numFmtId="0" fontId="20" fillId="2" borderId="15" xfId="0" applyFont="1" applyFill="1" applyBorder="1" applyAlignment="1" applyProtection="1">
      <alignment horizontal="left" wrapText="1"/>
      <protection hidden="1"/>
    </xf>
    <xf numFmtId="0" fontId="15" fillId="2" borderId="13" xfId="0" applyFont="1" applyFill="1" applyBorder="1" applyAlignment="1" applyProtection="1">
      <alignment horizontal="center" wrapText="1"/>
      <protection hidden="1"/>
    </xf>
    <xf numFmtId="0" fontId="15" fillId="2" borderId="14" xfId="0" applyFont="1" applyFill="1" applyBorder="1" applyAlignment="1" applyProtection="1">
      <alignment horizontal="center" wrapText="1"/>
      <protection hidden="1"/>
    </xf>
    <xf numFmtId="0" fontId="15" fillId="2" borderId="15" xfId="0" applyFont="1" applyFill="1" applyBorder="1" applyAlignment="1" applyProtection="1">
      <alignment horizontal="center" wrapText="1"/>
      <protection hidden="1"/>
    </xf>
    <xf numFmtId="0" fontId="17" fillId="2" borderId="0" xfId="0" applyFont="1" applyFill="1" applyAlignment="1">
      <alignment horizontal="left"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7" fillId="2" borderId="0" xfId="0" applyFont="1" applyFill="1" applyAlignment="1" applyProtection="1">
      <alignment horizontal="left" wrapText="1"/>
      <protection hidden="1"/>
    </xf>
    <xf numFmtId="0" fontId="20" fillId="2" borderId="0" xfId="0" applyFont="1" applyFill="1" applyAlignment="1" applyProtection="1">
      <alignment horizontal="center"/>
      <protection hidden="1"/>
    </xf>
    <xf numFmtId="0" fontId="24" fillId="2" borderId="16" xfId="0" applyFont="1" applyFill="1" applyBorder="1" applyAlignment="1">
      <alignment horizontal="center" vertical="center" wrapText="1"/>
    </xf>
    <xf numFmtId="0" fontId="24" fillId="2" borderId="16" xfId="0" applyFont="1" applyFill="1" applyBorder="1" applyAlignment="1">
      <alignment horizontal="center" vertical="center"/>
    </xf>
    <xf numFmtId="0" fontId="20" fillId="2" borderId="16" xfId="0" applyFont="1" applyFill="1" applyBorder="1" applyAlignment="1">
      <alignment horizontal="center" vertical="center" wrapText="1"/>
    </xf>
    <xf numFmtId="0" fontId="20" fillId="2" borderId="0" xfId="0" applyFont="1" applyFill="1" applyAlignment="1" applyProtection="1">
      <alignment horizontal="left" wrapText="1"/>
      <protection hidden="1"/>
    </xf>
    <xf numFmtId="0" fontId="26" fillId="6" borderId="13" xfId="0" applyFont="1" applyFill="1" applyBorder="1" applyAlignment="1" applyProtection="1">
      <alignment horizontal="left" vertical="center"/>
      <protection locked="0" hidden="1"/>
    </xf>
    <xf numFmtId="0" fontId="26" fillId="6" borderId="14" xfId="0" applyFont="1" applyFill="1" applyBorder="1" applyAlignment="1" applyProtection="1">
      <alignment horizontal="left" vertical="center"/>
      <protection locked="0" hidden="1"/>
    </xf>
    <xf numFmtId="0" fontId="26" fillId="6" borderId="15" xfId="0" applyFont="1" applyFill="1" applyBorder="1" applyAlignment="1" applyProtection="1">
      <alignment horizontal="left" vertical="center"/>
      <protection locked="0" hidden="1"/>
    </xf>
    <xf numFmtId="0" fontId="26" fillId="6" borderId="13" xfId="0" applyFont="1" applyFill="1" applyBorder="1" applyAlignment="1" applyProtection="1">
      <alignment horizontal="center" vertical="center"/>
      <protection locked="0" hidden="1"/>
    </xf>
    <xf numFmtId="0" fontId="26" fillId="6" borderId="14" xfId="0" applyFont="1" applyFill="1" applyBorder="1" applyAlignment="1" applyProtection="1">
      <alignment horizontal="center" vertical="center"/>
      <protection locked="0" hidden="1"/>
    </xf>
    <xf numFmtId="0" fontId="26" fillId="6" borderId="15" xfId="0" applyFont="1" applyFill="1" applyBorder="1" applyAlignment="1" applyProtection="1">
      <alignment horizontal="center" vertical="center"/>
      <protection locked="0" hidden="1"/>
    </xf>
    <xf numFmtId="44" fontId="27" fillId="2" borderId="13" xfId="1" applyFont="1" applyFill="1" applyBorder="1" applyAlignment="1" applyProtection="1">
      <alignment horizontal="center"/>
      <protection hidden="1"/>
    </xf>
    <xf numFmtId="44" fontId="27" fillId="2" borderId="14" xfId="1" applyFont="1" applyFill="1" applyBorder="1" applyAlignment="1" applyProtection="1">
      <alignment horizontal="center"/>
      <protection hidden="1"/>
    </xf>
    <xf numFmtId="44" fontId="27" fillId="2" borderId="15" xfId="1" applyFont="1" applyFill="1" applyBorder="1" applyAlignment="1" applyProtection="1">
      <alignment horizontal="center"/>
      <protection hidden="1"/>
    </xf>
    <xf numFmtId="44" fontId="26" fillId="2" borderId="19" xfId="0" applyNumberFormat="1" applyFont="1" applyFill="1" applyBorder="1" applyAlignment="1" applyProtection="1">
      <alignment horizontal="center"/>
      <protection hidden="1"/>
    </xf>
    <xf numFmtId="44" fontId="26" fillId="2" borderId="20" xfId="0" applyNumberFormat="1" applyFont="1" applyFill="1" applyBorder="1" applyAlignment="1" applyProtection="1">
      <alignment horizontal="center"/>
      <protection hidden="1"/>
    </xf>
    <xf numFmtId="44" fontId="26" fillId="2" borderId="21" xfId="0" applyNumberFormat="1" applyFont="1" applyFill="1" applyBorder="1" applyAlignment="1" applyProtection="1">
      <alignment horizontal="center"/>
      <protection hidden="1"/>
    </xf>
    <xf numFmtId="0" fontId="26" fillId="2" borderId="0" xfId="0" applyFont="1" applyFill="1" applyAlignment="1" applyProtection="1">
      <alignment horizontal="right"/>
      <protection hidden="1"/>
    </xf>
    <xf numFmtId="0" fontId="19" fillId="2" borderId="0" xfId="0" applyFont="1" applyFill="1" applyAlignment="1">
      <alignment horizontal="left" vertical="center" wrapText="1"/>
    </xf>
    <xf numFmtId="0" fontId="11" fillId="2" borderId="0" xfId="0" applyFont="1" applyFill="1" applyAlignment="1">
      <alignment horizontal="center" vertical="center"/>
    </xf>
    <xf numFmtId="0" fontId="33" fillId="2" borderId="0" xfId="0" applyFont="1" applyFill="1" applyAlignment="1" applyProtection="1">
      <alignment horizontal="center"/>
      <protection hidden="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31" fillId="0" borderId="4" xfId="0" applyFont="1" applyBorder="1" applyAlignment="1">
      <alignment horizontal="left" vertical="center" wrapText="1" readingOrder="1"/>
    </xf>
    <xf numFmtId="0" fontId="31" fillId="0" borderId="5" xfId="0" applyFont="1" applyBorder="1" applyAlignment="1">
      <alignment horizontal="left" vertical="center" wrapText="1" readingOrder="1"/>
    </xf>
    <xf numFmtId="0" fontId="31" fillId="0" borderId="1" xfId="0" applyFont="1" applyBorder="1" applyAlignment="1">
      <alignment horizontal="left" vertical="center" wrapText="1" readingOrder="1"/>
    </xf>
    <xf numFmtId="0" fontId="31" fillId="0" borderId="6" xfId="0" applyFont="1" applyBorder="1" applyAlignment="1">
      <alignment horizontal="left" vertical="center" wrapText="1" readingOrder="1"/>
    </xf>
    <xf numFmtId="0" fontId="31" fillId="0" borderId="0" xfId="0" applyFont="1" applyBorder="1" applyAlignment="1">
      <alignment horizontal="left" vertical="center" wrapText="1" readingOrder="1"/>
    </xf>
    <xf numFmtId="0" fontId="31" fillId="0" borderId="2" xfId="0" applyFont="1" applyBorder="1" applyAlignment="1">
      <alignment horizontal="left" vertical="center" wrapText="1" readingOrder="1"/>
    </xf>
    <xf numFmtId="0" fontId="31" fillId="0" borderId="7" xfId="0" applyFont="1" applyBorder="1" applyAlignment="1">
      <alignment horizontal="left" vertical="center" wrapText="1" readingOrder="1"/>
    </xf>
    <xf numFmtId="0" fontId="31" fillId="0" borderId="8" xfId="0" applyFont="1" applyBorder="1" applyAlignment="1">
      <alignment horizontal="left" vertical="center" wrapText="1" readingOrder="1"/>
    </xf>
    <xf numFmtId="0" fontId="31" fillId="0" borderId="3" xfId="0" applyFont="1" applyBorder="1" applyAlignment="1">
      <alignment horizontal="left" vertical="center" wrapText="1" readingOrder="1"/>
    </xf>
    <xf numFmtId="0" fontId="39" fillId="2" borderId="0" xfId="0" applyFont="1" applyFill="1" applyBorder="1" applyAlignment="1">
      <alignment horizontal="right" vertical="center"/>
    </xf>
    <xf numFmtId="0" fontId="24" fillId="2" borderId="16" xfId="0" applyFont="1" applyFill="1" applyBorder="1" applyAlignment="1" applyProtection="1">
      <alignment horizontal="center"/>
      <protection hidden="1"/>
    </xf>
    <xf numFmtId="0" fontId="24" fillId="2" borderId="0" xfId="0" applyFont="1" applyFill="1" applyAlignment="1">
      <alignment horizontal="left" vertical="center" wrapText="1"/>
    </xf>
    <xf numFmtId="0" fontId="20" fillId="2" borderId="0" xfId="0" applyFont="1" applyFill="1" applyAlignment="1">
      <alignment horizontal="center" vertical="center"/>
    </xf>
    <xf numFmtId="0" fontId="21" fillId="2" borderId="0" xfId="0" applyFont="1" applyFill="1" applyAlignment="1">
      <alignment horizontal="left" wrapText="1"/>
    </xf>
    <xf numFmtId="0" fontId="15" fillId="2" borderId="13" xfId="0" applyFont="1" applyFill="1" applyBorder="1" applyAlignment="1" applyProtection="1">
      <alignment horizontal="left" wrapText="1"/>
      <protection hidden="1"/>
    </xf>
    <xf numFmtId="0" fontId="15" fillId="2" borderId="14" xfId="0" applyFont="1" applyFill="1" applyBorder="1" applyAlignment="1" applyProtection="1">
      <alignment horizontal="left" wrapText="1"/>
      <protection hidden="1"/>
    </xf>
    <xf numFmtId="0" fontId="15" fillId="2" borderId="15" xfId="0" applyFont="1" applyFill="1" applyBorder="1" applyAlignment="1" applyProtection="1">
      <alignment horizontal="left" wrapText="1"/>
      <protection hidden="1"/>
    </xf>
    <xf numFmtId="0" fontId="25" fillId="0" borderId="4" xfId="0" applyFont="1" applyBorder="1" applyAlignment="1">
      <alignment horizontal="center" vertical="center" wrapText="1" readingOrder="1"/>
    </xf>
    <xf numFmtId="0" fontId="25" fillId="0" borderId="5"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0" fontId="25" fillId="0" borderId="6" xfId="0" applyFont="1" applyBorder="1" applyAlignment="1">
      <alignment horizontal="center" vertical="center" wrapText="1" readingOrder="1"/>
    </xf>
    <xf numFmtId="0" fontId="25" fillId="0" borderId="0" xfId="0" applyFont="1" applyBorder="1" applyAlignment="1">
      <alignment horizontal="center" vertical="center" wrapText="1" readingOrder="1"/>
    </xf>
    <xf numFmtId="0" fontId="25" fillId="0" borderId="2" xfId="0" applyFont="1" applyBorder="1" applyAlignment="1">
      <alignment horizontal="center" vertical="center" wrapText="1" readingOrder="1"/>
    </xf>
    <xf numFmtId="0" fontId="25" fillId="0" borderId="7" xfId="0" applyFont="1" applyBorder="1" applyAlignment="1">
      <alignment horizontal="center" vertical="center" wrapText="1" readingOrder="1"/>
    </xf>
    <xf numFmtId="0" fontId="25" fillId="0" borderId="8" xfId="0" applyFont="1" applyBorder="1" applyAlignment="1">
      <alignment horizontal="center" vertical="center" wrapText="1" readingOrder="1"/>
    </xf>
    <xf numFmtId="0" fontId="25" fillId="0" borderId="3" xfId="0" applyFont="1" applyBorder="1" applyAlignment="1">
      <alignment horizontal="center" vertical="center" wrapText="1" readingOrder="1"/>
    </xf>
    <xf numFmtId="0" fontId="20" fillId="2" borderId="0" xfId="0" applyFont="1" applyFill="1" applyBorder="1" applyAlignment="1">
      <alignment horizontal="center" vertical="center" wrapText="1"/>
    </xf>
    <xf numFmtId="0" fontId="20" fillId="2" borderId="0" xfId="0" applyFont="1" applyFill="1" applyAlignment="1" applyProtection="1">
      <alignment horizontal="right"/>
      <protection hidden="1"/>
    </xf>
    <xf numFmtId="0" fontId="12" fillId="2" borderId="0" xfId="0" applyFont="1" applyFill="1" applyAlignment="1" applyProtection="1">
      <alignment horizontal="left"/>
      <protection hidden="1"/>
    </xf>
    <xf numFmtId="0" fontId="12" fillId="2" borderId="2" xfId="0" applyFont="1" applyFill="1" applyBorder="1" applyAlignment="1" applyProtection="1">
      <alignment horizontal="left"/>
      <protection hidden="1"/>
    </xf>
    <xf numFmtId="0" fontId="28" fillId="2" borderId="0" xfId="0" applyFont="1" applyFill="1" applyAlignment="1" applyProtection="1">
      <alignment horizontal="left" vertical="center" wrapText="1"/>
      <protection hidden="1"/>
    </xf>
    <xf numFmtId="0" fontId="15" fillId="2" borderId="0" xfId="0" applyFont="1" applyFill="1" applyAlignment="1" applyProtection="1">
      <alignment horizontal="right"/>
      <protection hidden="1"/>
    </xf>
    <xf numFmtId="0" fontId="15" fillId="2" borderId="0" xfId="0" applyFont="1" applyFill="1" applyBorder="1" applyAlignment="1" applyProtection="1">
      <alignment horizontal="right"/>
      <protection hidden="1"/>
    </xf>
    <xf numFmtId="0" fontId="17" fillId="2" borderId="0" xfId="0" applyFont="1" applyFill="1" applyAlignment="1" applyProtection="1">
      <alignment wrapText="1"/>
      <protection hidden="1"/>
    </xf>
    <xf numFmtId="44" fontId="11" fillId="2" borderId="6" xfId="1" applyFont="1" applyFill="1" applyBorder="1" applyAlignment="1" applyProtection="1">
      <alignment horizontal="center"/>
      <protection hidden="1"/>
    </xf>
    <xf numFmtId="44" fontId="11" fillId="2" borderId="0" xfId="1" applyFont="1" applyFill="1" applyBorder="1" applyAlignment="1" applyProtection="1">
      <alignment horizontal="center"/>
      <protection hidden="1"/>
    </xf>
    <xf numFmtId="44" fontId="11" fillId="2" borderId="2" xfId="1" applyFont="1" applyFill="1" applyBorder="1" applyAlignment="1" applyProtection="1">
      <alignment horizontal="center"/>
      <protection hidden="1"/>
    </xf>
    <xf numFmtId="44" fontId="11" fillId="2" borderId="7" xfId="1" applyFont="1" applyFill="1" applyBorder="1" applyAlignment="1" applyProtection="1">
      <alignment horizontal="center"/>
      <protection hidden="1"/>
    </xf>
    <xf numFmtId="44" fontId="11" fillId="2" borderId="8" xfId="1" applyFont="1" applyFill="1" applyBorder="1" applyAlignment="1" applyProtection="1">
      <alignment horizontal="center"/>
      <protection hidden="1"/>
    </xf>
    <xf numFmtId="44" fontId="11" fillId="2" borderId="3" xfId="1" applyFont="1" applyFill="1" applyBorder="1" applyAlignment="1" applyProtection="1">
      <alignment horizontal="center"/>
      <protection hidden="1"/>
    </xf>
    <xf numFmtId="0" fontId="28" fillId="2" borderId="4" xfId="0" applyFont="1" applyFill="1" applyBorder="1" applyAlignment="1" applyProtection="1">
      <alignment horizontal="center"/>
      <protection hidden="1"/>
    </xf>
    <xf numFmtId="0" fontId="28" fillId="2" borderId="5" xfId="0" applyFont="1" applyFill="1" applyBorder="1" applyAlignment="1" applyProtection="1">
      <alignment horizontal="center"/>
      <protection hidden="1"/>
    </xf>
    <xf numFmtId="0" fontId="28" fillId="2" borderId="1" xfId="0" applyFont="1" applyFill="1" applyBorder="1" applyAlignment="1" applyProtection="1">
      <alignment horizontal="center"/>
      <protection hidden="1"/>
    </xf>
    <xf numFmtId="0" fontId="15" fillId="2" borderId="6" xfId="0" applyFont="1" applyFill="1" applyBorder="1" applyAlignment="1" applyProtection="1">
      <alignment horizontal="center"/>
      <protection hidden="1"/>
    </xf>
    <xf numFmtId="0" fontId="15" fillId="2" borderId="0" xfId="0" applyFont="1" applyFill="1" applyBorder="1" applyAlignment="1" applyProtection="1">
      <alignment horizontal="center"/>
      <protection hidden="1"/>
    </xf>
    <xf numFmtId="0" fontId="15" fillId="2" borderId="2" xfId="0" applyFont="1" applyFill="1" applyBorder="1" applyAlignment="1" applyProtection="1">
      <alignment horizontal="center"/>
      <protection hidden="1"/>
    </xf>
    <xf numFmtId="0" fontId="17" fillId="2" borderId="6"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17" fillId="2" borderId="2" xfId="0" applyFont="1" applyFill="1" applyBorder="1" applyAlignment="1" applyProtection="1">
      <alignment horizontal="center"/>
      <protection hidden="1"/>
    </xf>
    <xf numFmtId="0" fontId="17" fillId="2" borderId="0" xfId="0" applyFont="1" applyFill="1" applyAlignment="1" applyProtection="1">
      <alignment horizontal="left" vertical="center" wrapText="1"/>
      <protection hidden="1"/>
    </xf>
    <xf numFmtId="0" fontId="24" fillId="2" borderId="0" xfId="0" applyFont="1" applyFill="1" applyAlignment="1" applyProtection="1">
      <alignment horizontal="center"/>
      <protection hidden="1"/>
    </xf>
    <xf numFmtId="0" fontId="37" fillId="2" borderId="0" xfId="0" applyFont="1" applyFill="1" applyAlignment="1" applyProtection="1">
      <alignment horizontal="center"/>
      <protection hidden="1"/>
    </xf>
    <xf numFmtId="0" fontId="18" fillId="2" borderId="0" xfId="0" applyFont="1" applyFill="1" applyAlignment="1">
      <alignment horizontal="center" vertical="center" wrapText="1"/>
    </xf>
    <xf numFmtId="0" fontId="19" fillId="2" borderId="0" xfId="0" applyFont="1" applyFill="1" applyAlignment="1">
      <alignment horizontal="left" vertical="top" wrapText="1"/>
    </xf>
    <xf numFmtId="10" fontId="11" fillId="2" borderId="6" xfId="0" applyNumberFormat="1" applyFont="1" applyFill="1" applyBorder="1" applyAlignment="1" applyProtection="1">
      <alignment horizontal="center"/>
      <protection hidden="1"/>
    </xf>
    <xf numFmtId="10" fontId="11" fillId="2" borderId="0" xfId="0" applyNumberFormat="1" applyFont="1" applyFill="1" applyBorder="1" applyAlignment="1" applyProtection="1">
      <alignment horizontal="center"/>
      <protection hidden="1"/>
    </xf>
    <xf numFmtId="10" fontId="11" fillId="2" borderId="2" xfId="0" applyNumberFormat="1" applyFont="1" applyFill="1" applyBorder="1" applyAlignment="1" applyProtection="1">
      <alignment horizontal="center"/>
      <protection hidden="1"/>
    </xf>
    <xf numFmtId="10" fontId="11" fillId="2" borderId="7" xfId="0" applyNumberFormat="1" applyFont="1" applyFill="1" applyBorder="1" applyAlignment="1" applyProtection="1">
      <alignment horizontal="center"/>
      <protection hidden="1"/>
    </xf>
    <xf numFmtId="10" fontId="11" fillId="2" borderId="8" xfId="0" applyNumberFormat="1" applyFont="1" applyFill="1" applyBorder="1" applyAlignment="1" applyProtection="1">
      <alignment horizontal="center"/>
      <protection hidden="1"/>
    </xf>
    <xf numFmtId="10" fontId="11" fillId="2" borderId="3" xfId="0" applyNumberFormat="1" applyFont="1" applyFill="1" applyBorder="1" applyAlignment="1" applyProtection="1">
      <alignment horizontal="center"/>
      <protection hidden="1"/>
    </xf>
    <xf numFmtId="44" fontId="23" fillId="6" borderId="9" xfId="1" applyFont="1" applyFill="1" applyBorder="1" applyAlignment="1" applyProtection="1">
      <alignment horizontal="center"/>
      <protection locked="0" hidden="1"/>
    </xf>
    <xf numFmtId="44" fontId="23" fillId="6" borderId="11" xfId="1" applyFont="1" applyFill="1" applyBorder="1" applyAlignment="1" applyProtection="1">
      <alignment horizontal="center"/>
      <protection locked="0" hidden="1"/>
    </xf>
    <xf numFmtId="44" fontId="23" fillId="6" borderId="18" xfId="1" applyFont="1" applyFill="1" applyBorder="1" applyAlignment="1" applyProtection="1">
      <alignment horizontal="center"/>
      <protection locked="0" hidden="1"/>
    </xf>
    <xf numFmtId="44" fontId="17" fillId="2" borderId="0" xfId="0" applyNumberFormat="1" applyFont="1" applyFill="1" applyAlignment="1" applyProtection="1">
      <alignment horizontal="center"/>
      <protection hidden="1"/>
    </xf>
    <xf numFmtId="0" fontId="18" fillId="2" borderId="0" xfId="0" applyFont="1" applyFill="1" applyAlignment="1" applyProtection="1">
      <alignment horizontal="left"/>
      <protection hidden="1"/>
    </xf>
    <xf numFmtId="0" fontId="18" fillId="2" borderId="2" xfId="0" applyFont="1" applyFill="1" applyBorder="1" applyAlignment="1" applyProtection="1">
      <alignment horizontal="left"/>
      <protection hidden="1"/>
    </xf>
    <xf numFmtId="0" fontId="20" fillId="2" borderId="4" xfId="0" applyFont="1" applyFill="1" applyBorder="1" applyAlignment="1" applyProtection="1">
      <alignment horizontal="center"/>
      <protection hidden="1"/>
    </xf>
    <xf numFmtId="0" fontId="20" fillId="2" borderId="5" xfId="0" applyFont="1" applyFill="1" applyBorder="1" applyAlignment="1" applyProtection="1">
      <alignment horizontal="center"/>
      <protection hidden="1"/>
    </xf>
    <xf numFmtId="0" fontId="20" fillId="2" borderId="1" xfId="0" applyFont="1" applyFill="1" applyBorder="1" applyAlignment="1" applyProtection="1">
      <alignment horizontal="center"/>
      <protection hidden="1"/>
    </xf>
    <xf numFmtId="0" fontId="17" fillId="2" borderId="4" xfId="0" applyFont="1" applyFill="1" applyBorder="1" applyAlignment="1" applyProtection="1">
      <alignment horizontal="center"/>
      <protection hidden="1"/>
    </xf>
    <xf numFmtId="0" fontId="17" fillId="2" borderId="5" xfId="0" applyFont="1" applyFill="1" applyBorder="1" applyAlignment="1" applyProtection="1">
      <alignment horizontal="center"/>
      <protection hidden="1"/>
    </xf>
    <xf numFmtId="0" fontId="17" fillId="2" borderId="1" xfId="0" applyFont="1" applyFill="1" applyBorder="1" applyAlignment="1" applyProtection="1">
      <alignment horizontal="center"/>
      <protection hidden="1"/>
    </xf>
    <xf numFmtId="0" fontId="17" fillId="2" borderId="0" xfId="0" applyFont="1" applyFill="1" applyAlignment="1" applyProtection="1">
      <alignment horizontal="center"/>
      <protection hidden="1"/>
    </xf>
    <xf numFmtId="0" fontId="37" fillId="2" borderId="0" xfId="0" applyFont="1" applyFill="1" applyAlignment="1" applyProtection="1">
      <protection hidden="1"/>
    </xf>
    <xf numFmtId="44" fontId="11" fillId="2" borderId="6" xfId="0" applyNumberFormat="1" applyFont="1" applyFill="1" applyBorder="1" applyAlignment="1" applyProtection="1">
      <alignment horizontal="center"/>
      <protection hidden="1"/>
    </xf>
    <xf numFmtId="44" fontId="11" fillId="2" borderId="0" xfId="0" applyNumberFormat="1" applyFont="1" applyFill="1" applyBorder="1" applyAlignment="1" applyProtection="1">
      <alignment horizontal="center"/>
      <protection hidden="1"/>
    </xf>
    <xf numFmtId="44" fontId="11" fillId="2" borderId="2" xfId="0" applyNumberFormat="1" applyFont="1" applyFill="1" applyBorder="1" applyAlignment="1" applyProtection="1">
      <alignment horizontal="center"/>
      <protection hidden="1"/>
    </xf>
    <xf numFmtId="44" fontId="11" fillId="2" borderId="7" xfId="0" applyNumberFormat="1" applyFont="1" applyFill="1" applyBorder="1" applyAlignment="1" applyProtection="1">
      <alignment horizontal="center"/>
      <protection hidden="1"/>
    </xf>
    <xf numFmtId="44" fontId="11" fillId="2" borderId="8" xfId="0" applyNumberFormat="1" applyFont="1" applyFill="1" applyBorder="1" applyAlignment="1" applyProtection="1">
      <alignment horizontal="center"/>
      <protection hidden="1"/>
    </xf>
    <xf numFmtId="44" fontId="11" fillId="2" borderId="3" xfId="0" applyNumberFormat="1" applyFont="1" applyFill="1" applyBorder="1" applyAlignment="1" applyProtection="1">
      <alignment horizontal="center"/>
      <protection hidden="1"/>
    </xf>
    <xf numFmtId="0" fontId="20" fillId="2" borderId="6" xfId="0" applyFont="1" applyFill="1" applyBorder="1" applyAlignment="1" applyProtection="1">
      <alignment horizontal="center"/>
      <protection hidden="1"/>
    </xf>
    <xf numFmtId="0" fontId="20" fillId="2" borderId="0" xfId="0" applyFont="1" applyFill="1" applyBorder="1" applyAlignment="1" applyProtection="1">
      <alignment horizontal="center"/>
      <protection hidden="1"/>
    </xf>
    <xf numFmtId="0" fontId="20" fillId="2" borderId="2" xfId="0" applyFont="1" applyFill="1" applyBorder="1" applyAlignment="1" applyProtection="1">
      <alignment horizontal="center"/>
      <protection hidden="1"/>
    </xf>
    <xf numFmtId="0" fontId="7" fillId="7" borderId="13" xfId="0" applyFont="1" applyFill="1" applyBorder="1" applyAlignment="1" applyProtection="1">
      <alignment horizontal="center"/>
      <protection hidden="1"/>
    </xf>
    <xf numFmtId="0" fontId="7" fillId="7" borderId="14" xfId="0" applyFont="1" applyFill="1" applyBorder="1" applyAlignment="1" applyProtection="1">
      <alignment horizontal="center"/>
      <protection hidden="1"/>
    </xf>
    <xf numFmtId="0" fontId="7" fillId="7" borderId="15" xfId="0" applyFont="1" applyFill="1" applyBorder="1" applyAlignment="1" applyProtection="1">
      <alignment horizontal="center"/>
      <protection hidden="1"/>
    </xf>
    <xf numFmtId="8" fontId="23" fillId="2" borderId="0" xfId="0" applyNumberFormat="1" applyFont="1" applyFill="1" applyAlignment="1" applyProtection="1">
      <alignment horizontal="right"/>
      <protection hidden="1"/>
    </xf>
    <xf numFmtId="8" fontId="23" fillId="2" borderId="17" xfId="0" applyNumberFormat="1" applyFont="1" applyFill="1" applyBorder="1" applyAlignment="1" applyProtection="1">
      <alignment horizontal="right"/>
      <protection hidden="1"/>
    </xf>
    <xf numFmtId="10" fontId="23" fillId="2" borderId="0" xfId="0" applyNumberFormat="1" applyFont="1" applyFill="1" applyAlignment="1" applyProtection="1">
      <alignment horizontal="right"/>
      <protection hidden="1"/>
    </xf>
    <xf numFmtId="10" fontId="23" fillId="2" borderId="17" xfId="0" applyNumberFormat="1" applyFont="1" applyFill="1" applyBorder="1" applyAlignment="1" applyProtection="1">
      <alignment horizontal="right"/>
      <protection hidden="1"/>
    </xf>
    <xf numFmtId="0" fontId="15" fillId="2" borderId="4" xfId="0" applyFont="1" applyFill="1" applyBorder="1" applyAlignment="1" applyProtection="1">
      <alignment horizontal="center"/>
      <protection hidden="1"/>
    </xf>
    <xf numFmtId="0" fontId="15" fillId="2" borderId="5" xfId="0" applyFont="1" applyFill="1" applyBorder="1" applyAlignment="1" applyProtection="1">
      <alignment horizontal="center"/>
      <protection hidden="1"/>
    </xf>
    <xf numFmtId="0" fontId="15" fillId="2" borderId="1" xfId="0" applyFont="1" applyFill="1" applyBorder="1" applyAlignment="1" applyProtection="1">
      <alignment horizontal="center"/>
      <protection hidden="1"/>
    </xf>
    <xf numFmtId="0" fontId="6" fillId="2" borderId="0" xfId="0" applyFont="1" applyFill="1" applyAlignment="1" applyProtection="1">
      <alignment horizontal="right"/>
      <protection hidden="1"/>
    </xf>
    <xf numFmtId="0" fontId="6" fillId="2" borderId="17" xfId="0" applyFont="1" applyFill="1" applyBorder="1" applyAlignment="1" applyProtection="1">
      <alignment horizontal="right"/>
      <protection hidden="1"/>
    </xf>
    <xf numFmtId="0" fontId="23" fillId="2" borderId="0" xfId="0" applyFont="1" applyFill="1" applyAlignment="1" applyProtection="1">
      <alignment horizontal="right"/>
      <protection hidden="1"/>
    </xf>
    <xf numFmtId="0" fontId="23" fillId="2" borderId="17" xfId="0" applyFont="1" applyFill="1" applyBorder="1" applyAlignment="1" applyProtection="1">
      <alignment horizontal="right"/>
      <protection hidden="1"/>
    </xf>
    <xf numFmtId="0" fontId="23" fillId="6" borderId="9" xfId="0" applyFont="1" applyFill="1" applyBorder="1" applyAlignment="1" applyProtection="1">
      <alignment horizontal="center"/>
      <protection locked="0" hidden="1"/>
    </xf>
    <xf numFmtId="0" fontId="23" fillId="6" borderId="11" xfId="0" applyFont="1" applyFill="1" applyBorder="1" applyAlignment="1" applyProtection="1">
      <alignment horizontal="center"/>
      <protection locked="0" hidden="1"/>
    </xf>
    <xf numFmtId="0" fontId="23" fillId="6" borderId="18" xfId="0" applyFont="1" applyFill="1" applyBorder="1" applyAlignment="1" applyProtection="1">
      <alignment horizontal="center"/>
      <protection locked="0" hidden="1"/>
    </xf>
    <xf numFmtId="10" fontId="23" fillId="6" borderId="9" xfId="0" applyNumberFormat="1" applyFont="1" applyFill="1" applyBorder="1" applyAlignment="1" applyProtection="1">
      <alignment horizontal="center"/>
      <protection locked="0" hidden="1"/>
    </xf>
    <xf numFmtId="10" fontId="23" fillId="6" borderId="11" xfId="0" applyNumberFormat="1" applyFont="1" applyFill="1" applyBorder="1" applyAlignment="1" applyProtection="1">
      <alignment horizontal="center"/>
      <protection locked="0" hidden="1"/>
    </xf>
    <xf numFmtId="10" fontId="23" fillId="6" borderId="18" xfId="0" applyNumberFormat="1" applyFont="1" applyFill="1" applyBorder="1" applyAlignment="1" applyProtection="1">
      <alignment horizontal="center"/>
      <protection locked="0" hidden="1"/>
    </xf>
  </cellXfs>
  <cellStyles count="3">
    <cellStyle name="Comma" xfId="2" builtinId="3"/>
    <cellStyle name="Currency" xfId="1" builtinId="4"/>
    <cellStyle name="Normal" xfId="0" builtinId="0"/>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19050</xdr:rowOff>
    </xdr:from>
    <xdr:to>
      <xdr:col>22</xdr:col>
      <xdr:colOff>26670</xdr:colOff>
      <xdr:row>4</xdr:row>
      <xdr:rowOff>1905</xdr:rowOff>
    </xdr:to>
    <xdr:pic>
      <xdr:nvPicPr>
        <xdr:cNvPr id="2" name="Picture 1" descr="caf_letterhead_mediu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19050"/>
          <a:ext cx="1569720" cy="754380"/>
        </a:xfrm>
        <a:prstGeom prst="rect">
          <a:avLst/>
        </a:prstGeom>
        <a:noFill/>
        <a:ln>
          <a:noFill/>
        </a:ln>
      </xdr:spPr>
    </xdr:pic>
    <xdr:clientData/>
  </xdr:twoCellAnchor>
  <xdr:twoCellAnchor>
    <xdr:from>
      <xdr:col>0</xdr:col>
      <xdr:colOff>19051</xdr:colOff>
      <xdr:row>53</xdr:row>
      <xdr:rowOff>114300</xdr:rowOff>
    </xdr:from>
    <xdr:to>
      <xdr:col>34</xdr:col>
      <xdr:colOff>85725</xdr:colOff>
      <xdr:row>57</xdr:row>
      <xdr:rowOff>114301</xdr:rowOff>
    </xdr:to>
    <xdr:sp macro="" textlink="">
      <xdr:nvSpPr>
        <xdr:cNvPr id="1119" name="Text Box 95"/>
        <xdr:cNvSpPr txBox="1">
          <a:spLocks noChangeArrowheads="1"/>
        </xdr:cNvSpPr>
      </xdr:nvSpPr>
      <xdr:spPr bwMode="auto">
        <a:xfrm>
          <a:off x="19051" y="30146625"/>
          <a:ext cx="6048374" cy="771526"/>
        </a:xfrm>
        <a:prstGeom prst="rect">
          <a:avLst/>
        </a:prstGeom>
        <a:noFill/>
        <a:ln w="19552">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ctr" rtl="0">
            <a:defRPr sz="1000"/>
          </a:pPr>
          <a:r>
            <a:rPr lang="en-US" sz="1200" b="1" i="0" u="none" strike="noStrike" baseline="0">
              <a:solidFill>
                <a:srgbClr val="000000"/>
              </a:solidFill>
              <a:latin typeface="Arial"/>
              <a:cs typeface="Arial"/>
            </a:rPr>
            <a:t>This document is a LOSS DAMAGE WAIVER agreement.</a:t>
          </a:r>
          <a:endParaRPr lang="en-US" sz="1000" b="0" i="0" u="none" strike="noStrike" baseline="0">
            <a:solidFill>
              <a:srgbClr val="000000"/>
            </a:solidFill>
            <a:latin typeface="Arial"/>
            <a:cs typeface="Arial"/>
          </a:endParaRPr>
        </a:p>
        <a:p>
          <a:pPr algn="ctr" rtl="0">
            <a:defRPr sz="1000"/>
          </a:pPr>
          <a:r>
            <a:rPr lang="en-US" sz="1200" b="1" i="0" u="sng" strike="noStrike" baseline="0">
              <a:solidFill>
                <a:srgbClr val="000000"/>
              </a:solidFill>
              <a:latin typeface="Arial"/>
              <a:cs typeface="Arial"/>
            </a:rPr>
            <a:t>THIS IS NOT A POLICY OF INSURANCE</a:t>
          </a:r>
          <a:endParaRPr lang="en-US" sz="10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This agreement is intended to protect the lienholder interest of California Auto Finance in your vehicle in lieu of an insurance policy.</a:t>
          </a:r>
        </a:p>
      </xdr:txBody>
    </xdr:sp>
    <xdr:clientData/>
  </xdr:twoCellAnchor>
  <xdr:twoCellAnchor>
    <xdr:from>
      <xdr:col>0</xdr:col>
      <xdr:colOff>19051</xdr:colOff>
      <xdr:row>58</xdr:row>
      <xdr:rowOff>76200</xdr:rowOff>
    </xdr:from>
    <xdr:to>
      <xdr:col>34</xdr:col>
      <xdr:colOff>133351</xdr:colOff>
      <xdr:row>62</xdr:row>
      <xdr:rowOff>28575</xdr:rowOff>
    </xdr:to>
    <xdr:sp macro="" textlink="">
      <xdr:nvSpPr>
        <xdr:cNvPr id="1118" name="Text Box 94"/>
        <xdr:cNvSpPr txBox="1">
          <a:spLocks noChangeArrowheads="1"/>
        </xdr:cNvSpPr>
      </xdr:nvSpPr>
      <xdr:spPr bwMode="auto">
        <a:xfrm>
          <a:off x="19051" y="23802975"/>
          <a:ext cx="6096000" cy="800100"/>
        </a:xfrm>
        <a:prstGeom prst="rect">
          <a:avLst/>
        </a:prstGeom>
        <a:noFill/>
        <a:ln w="19552">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ctr" rtl="0">
            <a:defRPr sz="1000"/>
          </a:pPr>
          <a:r>
            <a:rPr lang="en-US" sz="1200" b="1" i="0" u="none" strike="noStrike" baseline="0">
              <a:solidFill>
                <a:srgbClr val="000000"/>
              </a:solidFill>
              <a:latin typeface="Arial"/>
              <a:cs typeface="Arial"/>
            </a:rPr>
            <a:t>THIS AGREEMENT DOES NOT PROVIDE BODILY INJURY AND PROPERTY DAMAGE LIABILITY INSURANCE AND DOES NOT COMPLY WITH ANY CALIFORNIA COMPULSORY FINANCIAL RESPONSIBILITY LAW. IF YOU HAVE ANY QUESTIONS ABOUT THIS AGREEMENT CONSULT WITH AN ATTORNEY.</a:t>
          </a:r>
        </a:p>
      </xdr:txBody>
    </xdr:sp>
    <xdr:clientData/>
  </xdr:twoCellAnchor>
  <xdr:twoCellAnchor>
    <xdr:from>
      <xdr:col>0</xdr:col>
      <xdr:colOff>19050</xdr:colOff>
      <xdr:row>134</xdr:row>
      <xdr:rowOff>114299</xdr:rowOff>
    </xdr:from>
    <xdr:to>
      <xdr:col>34</xdr:col>
      <xdr:colOff>133349</xdr:colOff>
      <xdr:row>139</xdr:row>
      <xdr:rowOff>9524</xdr:rowOff>
    </xdr:to>
    <xdr:sp macro="" textlink="">
      <xdr:nvSpPr>
        <xdr:cNvPr id="5" name="Text Box 95"/>
        <xdr:cNvSpPr txBox="1">
          <a:spLocks noChangeArrowheads="1"/>
        </xdr:cNvSpPr>
      </xdr:nvSpPr>
      <xdr:spPr bwMode="auto">
        <a:xfrm>
          <a:off x="19050" y="54635399"/>
          <a:ext cx="6095999" cy="866775"/>
        </a:xfrm>
        <a:prstGeom prst="rect">
          <a:avLst/>
        </a:prstGeom>
        <a:noFill/>
        <a:ln w="19552">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ctr"/>
          <a:r>
            <a:rPr lang="en-US" sz="1200" b="1" i="0" u="none" strike="noStrike" baseline="0" smtClean="0">
              <a:latin typeface="+mn-lt"/>
              <a:ea typeface="+mn-ea"/>
              <a:cs typeface="+mn-cs"/>
            </a:rPr>
            <a:t>Este documento es un acuerdo de RENUNCIA DE PÉRDIDAS POR DAÑOS. </a:t>
          </a:r>
        </a:p>
        <a:p>
          <a:pPr algn="ctr"/>
          <a:r>
            <a:rPr lang="en-US" sz="1800" b="1" i="0" u="sng" strike="noStrike" baseline="0" smtClean="0">
              <a:latin typeface="+mn-lt"/>
              <a:ea typeface="+mn-ea"/>
              <a:cs typeface="+mn-cs"/>
            </a:rPr>
            <a:t>ESTA NO ES UNA PÓLIZA DE SEGURO.</a:t>
          </a:r>
        </a:p>
        <a:p>
          <a:pPr algn="ctr"/>
          <a:r>
            <a:rPr lang="en-US" sz="1200" b="1" i="0" u="none" strike="noStrike" baseline="0" smtClean="0">
              <a:latin typeface="+mn-lt"/>
              <a:ea typeface="+mn-ea"/>
              <a:cs typeface="+mn-cs"/>
            </a:rPr>
            <a:t>Este acuerdo tiene por objeto proteger los intereses del acreedor de California Auto Finance en su vehículo en lugar de una póliza de seguro.</a:t>
          </a:r>
          <a:endParaRPr lang="en-US" sz="1400" b="1" i="0" u="none" strike="noStrike" baseline="0">
            <a:solidFill>
              <a:srgbClr val="000000"/>
            </a:solidFill>
            <a:latin typeface="Arial"/>
            <a:cs typeface="Arial"/>
          </a:endParaRPr>
        </a:p>
      </xdr:txBody>
    </xdr:sp>
    <xdr:clientData/>
  </xdr:twoCellAnchor>
  <xdr:twoCellAnchor>
    <xdr:from>
      <xdr:col>0</xdr:col>
      <xdr:colOff>19051</xdr:colOff>
      <xdr:row>139</xdr:row>
      <xdr:rowOff>76200</xdr:rowOff>
    </xdr:from>
    <xdr:to>
      <xdr:col>34</xdr:col>
      <xdr:colOff>85725</xdr:colOff>
      <xdr:row>143</xdr:row>
      <xdr:rowOff>238125</xdr:rowOff>
    </xdr:to>
    <xdr:sp macro="" textlink="">
      <xdr:nvSpPr>
        <xdr:cNvPr id="6" name="Text Box 94"/>
        <xdr:cNvSpPr txBox="1">
          <a:spLocks noChangeArrowheads="1"/>
        </xdr:cNvSpPr>
      </xdr:nvSpPr>
      <xdr:spPr bwMode="auto">
        <a:xfrm>
          <a:off x="19051" y="55568850"/>
          <a:ext cx="6048374" cy="923925"/>
        </a:xfrm>
        <a:prstGeom prst="rect">
          <a:avLst/>
        </a:prstGeom>
        <a:noFill/>
        <a:ln w="19552">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ctr"/>
          <a:r>
            <a:rPr lang="en-US" sz="1300" b="1" i="0" u="none" strike="noStrike" baseline="0" smtClean="0">
              <a:latin typeface="+mn-lt"/>
              <a:ea typeface="+mn-ea"/>
              <a:cs typeface="+mn-cs"/>
            </a:rPr>
            <a:t>ESTE ACUERDO NO PROVEE UN SEGURO POR RESPONSABILIDAD POR DAÑOS A PROPIEDADES O LESIONES Y NO CUMPLE CON NINGUNA DE LAS LEYES DE RESPONSABILIDAD FINANCIERA OBLIGATORIAS DE CALIFORNIA. SI TIENE ALGUNA PREGUNTA ACERCA DE ESTE ACUERDO, CONSULTE A UN ABOGADO.</a:t>
          </a:r>
          <a:endParaRPr lang="en-US" sz="13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4"/>
  <sheetViews>
    <sheetView tabSelected="1" workbookViewId="0">
      <selection activeCell="R16" sqref="R16:AH16"/>
    </sheetView>
  </sheetViews>
  <sheetFormatPr defaultRowHeight="15" x14ac:dyDescent="0.25"/>
  <cols>
    <col min="1" max="7" width="2.5703125" style="3" customWidth="1"/>
    <col min="8" max="8" width="2.85546875" style="3" customWidth="1"/>
    <col min="9" max="27" width="2.5703125" style="3" customWidth="1"/>
    <col min="28" max="28" width="3.42578125" style="3" customWidth="1"/>
    <col min="29" max="29" width="2.5703125" style="3" customWidth="1"/>
    <col min="30" max="30" width="3" style="3" customWidth="1"/>
    <col min="31" max="31" width="3.28515625" style="3" customWidth="1"/>
    <col min="32" max="32" width="2.7109375" style="3" customWidth="1"/>
    <col min="33" max="33" width="2.5703125" style="3" customWidth="1"/>
    <col min="34" max="35" width="2.42578125" style="3" customWidth="1"/>
    <col min="36" max="16384" width="9.140625" style="3"/>
  </cols>
  <sheetData>
    <row r="1" spans="1:35" x14ac:dyDescent="0.25">
      <c r="A1" s="1">
        <f>IF(OR(M7="",M8="",M9="",M10="",I12="",R16="",P18=""),0,1)</f>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36.75" thickBot="1" x14ac:dyDescent="0.6">
      <c r="A5" s="215" t="s">
        <v>21</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7"/>
    </row>
    <row r="6" spans="1:35" ht="22.5" customHeight="1" x14ac:dyDescent="0.55000000000000004">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row>
    <row r="7" spans="1:35" s="29" customFormat="1" ht="21.75" customHeight="1" x14ac:dyDescent="0.35">
      <c r="A7" s="220" t="s">
        <v>6</v>
      </c>
      <c r="B7" s="220"/>
      <c r="C7" s="220"/>
      <c r="D7" s="220"/>
      <c r="E7" s="220"/>
      <c r="F7" s="220"/>
      <c r="G7" s="220"/>
      <c r="H7" s="220"/>
      <c r="I7" s="220"/>
      <c r="J7" s="220"/>
      <c r="K7" s="220"/>
      <c r="L7" s="221"/>
      <c r="M7" s="192"/>
      <c r="N7" s="193"/>
      <c r="O7" s="193"/>
      <c r="P7" s="193"/>
      <c r="Q7" s="193"/>
      <c r="R7" s="193"/>
      <c r="S7" s="194"/>
      <c r="T7" s="28"/>
      <c r="U7" s="28"/>
      <c r="V7" s="28"/>
      <c r="W7" s="28"/>
      <c r="X7" s="28"/>
      <c r="Y7" s="28"/>
      <c r="Z7" s="28"/>
      <c r="AA7" s="28"/>
      <c r="AB7" s="28"/>
      <c r="AC7" s="28"/>
      <c r="AD7" s="28"/>
      <c r="AE7" s="28"/>
      <c r="AF7" s="28"/>
      <c r="AG7" s="28"/>
      <c r="AH7" s="28"/>
      <c r="AI7" s="28"/>
    </row>
    <row r="8" spans="1:35" s="29" customFormat="1" ht="21.75" customHeight="1" x14ac:dyDescent="0.35">
      <c r="A8" s="218" t="s">
        <v>7</v>
      </c>
      <c r="B8" s="218"/>
      <c r="C8" s="218"/>
      <c r="D8" s="218"/>
      <c r="E8" s="218"/>
      <c r="F8" s="218"/>
      <c r="G8" s="218"/>
      <c r="H8" s="218"/>
      <c r="I8" s="218"/>
      <c r="J8" s="218"/>
      <c r="K8" s="218"/>
      <c r="L8" s="219"/>
      <c r="M8" s="229"/>
      <c r="N8" s="230"/>
      <c r="O8" s="230"/>
      <c r="P8" s="230"/>
      <c r="Q8" s="230"/>
      <c r="R8" s="230"/>
      <c r="S8" s="231"/>
      <c r="T8" s="28"/>
      <c r="U8" s="28"/>
      <c r="V8" s="28"/>
      <c r="W8" s="33" t="s">
        <v>56</v>
      </c>
      <c r="X8" s="33"/>
      <c r="Y8" s="33"/>
      <c r="Z8" s="33"/>
      <c r="AA8" s="33"/>
      <c r="AB8" s="33"/>
      <c r="AC8" s="33"/>
      <c r="AD8" s="33"/>
      <c r="AE8" s="33"/>
      <c r="AF8" s="33"/>
      <c r="AG8" s="33"/>
      <c r="AH8" s="28"/>
      <c r="AI8" s="28"/>
    </row>
    <row r="9" spans="1:35" s="29" customFormat="1" ht="21.75" customHeight="1" x14ac:dyDescent="0.35">
      <c r="A9" s="227" t="s">
        <v>5</v>
      </c>
      <c r="B9" s="227"/>
      <c r="C9" s="227"/>
      <c r="D9" s="227"/>
      <c r="E9" s="227"/>
      <c r="F9" s="227"/>
      <c r="G9" s="227"/>
      <c r="H9" s="227"/>
      <c r="I9" s="227"/>
      <c r="J9" s="227"/>
      <c r="K9" s="227"/>
      <c r="L9" s="228"/>
      <c r="M9" s="232"/>
      <c r="N9" s="233"/>
      <c r="O9" s="233"/>
      <c r="P9" s="233"/>
      <c r="Q9" s="233"/>
      <c r="R9" s="233"/>
      <c r="S9" s="234"/>
      <c r="T9" s="28"/>
      <c r="U9" s="28"/>
      <c r="V9" s="28"/>
      <c r="W9" s="33" t="s">
        <v>77</v>
      </c>
      <c r="X9" s="33"/>
      <c r="Y9" s="33"/>
      <c r="Z9" s="33"/>
      <c r="AA9" s="33"/>
      <c r="AB9" s="33"/>
      <c r="AC9" s="33"/>
      <c r="AD9" s="28"/>
      <c r="AE9" s="28"/>
      <c r="AF9" s="28"/>
      <c r="AG9" s="28"/>
      <c r="AH9" s="28"/>
      <c r="AI9" s="28"/>
    </row>
    <row r="10" spans="1:35" s="29" customFormat="1" ht="21.75" customHeight="1" x14ac:dyDescent="0.35">
      <c r="A10" s="225" t="s">
        <v>22</v>
      </c>
      <c r="B10" s="225"/>
      <c r="C10" s="225"/>
      <c r="D10" s="225"/>
      <c r="E10" s="225"/>
      <c r="F10" s="225"/>
      <c r="G10" s="225"/>
      <c r="H10" s="225"/>
      <c r="I10" s="225"/>
      <c r="J10" s="225"/>
      <c r="K10" s="225"/>
      <c r="L10" s="226"/>
      <c r="M10" s="192"/>
      <c r="N10" s="193"/>
      <c r="O10" s="193"/>
      <c r="P10" s="193"/>
      <c r="Q10" s="193"/>
      <c r="R10" s="193"/>
      <c r="S10" s="194"/>
      <c r="T10" s="28"/>
      <c r="U10" s="28"/>
      <c r="V10" s="28"/>
      <c r="W10" s="28"/>
      <c r="X10" s="28"/>
      <c r="Y10" s="28"/>
      <c r="Z10" s="28"/>
      <c r="AA10" s="28"/>
      <c r="AB10" s="28"/>
      <c r="AC10" s="28"/>
      <c r="AD10" s="28"/>
      <c r="AE10" s="28"/>
      <c r="AF10" s="28"/>
      <c r="AG10" s="28"/>
      <c r="AH10" s="28"/>
      <c r="AI10" s="28"/>
    </row>
    <row r="11" spans="1:35" s="5" customFormat="1" ht="26.25" customHeight="1" thickBot="1"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s="27" customFormat="1" ht="33.75" customHeight="1" thickBot="1" x14ac:dyDescent="0.3">
      <c r="A12" s="34" t="s">
        <v>67</v>
      </c>
      <c r="B12" s="24"/>
      <c r="C12" s="24"/>
      <c r="D12" s="24"/>
      <c r="E12" s="24"/>
      <c r="F12" s="24"/>
      <c r="G12" s="24"/>
      <c r="H12" s="25"/>
      <c r="I12" s="98"/>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100"/>
      <c r="AI12" s="26"/>
    </row>
    <row r="13" spans="1:35" ht="9" customHeight="1" thickBot="1" x14ac:dyDescent="0.45">
      <c r="A13" s="22"/>
      <c r="B13" s="7"/>
      <c r="C13" s="7"/>
      <c r="D13" s="7"/>
      <c r="E13" s="7"/>
      <c r="F13" s="7"/>
      <c r="G13" s="7"/>
      <c r="H13" s="23"/>
      <c r="I13" s="23"/>
      <c r="J13" s="23"/>
      <c r="K13" s="23"/>
      <c r="L13" s="23"/>
      <c r="M13" s="23"/>
      <c r="N13" s="23"/>
      <c r="O13" s="23"/>
      <c r="P13" s="23"/>
      <c r="Q13" s="23"/>
      <c r="R13" s="23"/>
      <c r="S13" s="23"/>
      <c r="T13" s="23"/>
      <c r="U13" s="23"/>
      <c r="V13" s="23"/>
      <c r="W13" s="23"/>
      <c r="X13" s="23"/>
      <c r="Y13" s="23"/>
      <c r="Z13" s="23"/>
      <c r="AA13" s="7"/>
      <c r="AB13" s="7"/>
      <c r="AC13" s="7"/>
      <c r="AD13" s="7"/>
      <c r="AE13" s="7"/>
      <c r="AF13" s="7"/>
      <c r="AG13" s="7"/>
      <c r="AH13" s="7"/>
      <c r="AI13" s="2"/>
    </row>
    <row r="14" spans="1:35" s="27" customFormat="1" ht="33.75" customHeight="1" thickBot="1" x14ac:dyDescent="0.3">
      <c r="A14" s="34" t="s">
        <v>68</v>
      </c>
      <c r="B14" s="24"/>
      <c r="C14" s="24"/>
      <c r="D14" s="24"/>
      <c r="E14" s="24"/>
      <c r="F14" s="24"/>
      <c r="G14" s="24"/>
      <c r="H14" s="25"/>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100"/>
      <c r="AI14" s="26"/>
    </row>
    <row r="15" spans="1:35" ht="8.25" customHeight="1" thickBot="1" x14ac:dyDescent="0.45">
      <c r="A15" s="22"/>
      <c r="B15" s="7"/>
      <c r="C15" s="7"/>
      <c r="D15" s="7"/>
      <c r="E15" s="7"/>
      <c r="F15" s="7"/>
      <c r="G15" s="7"/>
      <c r="H15" s="23"/>
      <c r="I15" s="23"/>
      <c r="J15" s="23"/>
      <c r="K15" s="23"/>
      <c r="L15" s="23"/>
      <c r="M15" s="23"/>
      <c r="N15" s="23"/>
      <c r="O15" s="23"/>
      <c r="P15" s="23"/>
      <c r="Q15" s="23"/>
      <c r="R15" s="23"/>
      <c r="S15" s="23"/>
      <c r="T15" s="23"/>
      <c r="U15" s="23"/>
      <c r="V15" s="23"/>
      <c r="W15" s="23"/>
      <c r="X15" s="23"/>
      <c r="Y15" s="23"/>
      <c r="Z15" s="23"/>
      <c r="AA15" s="7"/>
      <c r="AB15" s="7"/>
      <c r="AC15" s="7"/>
      <c r="AD15" s="7"/>
      <c r="AE15" s="7"/>
      <c r="AF15" s="7"/>
      <c r="AG15" s="7"/>
      <c r="AH15" s="7"/>
      <c r="AI15" s="2"/>
    </row>
    <row r="16" spans="1:35" s="27" customFormat="1" ht="33.75" customHeight="1" thickBot="1" x14ac:dyDescent="0.3">
      <c r="A16" s="34" t="s">
        <v>69</v>
      </c>
      <c r="B16" s="35"/>
      <c r="C16" s="24"/>
      <c r="D16" s="24"/>
      <c r="E16" s="24"/>
      <c r="F16" s="24"/>
      <c r="G16" s="24"/>
      <c r="H16" s="24"/>
      <c r="I16" s="24"/>
      <c r="J16" s="24"/>
      <c r="K16" s="24"/>
      <c r="L16" s="24"/>
      <c r="M16" s="24"/>
      <c r="N16" s="24"/>
      <c r="O16" s="25"/>
      <c r="P16" s="25"/>
      <c r="Q16" s="24"/>
      <c r="R16" s="98"/>
      <c r="S16" s="99"/>
      <c r="T16" s="99"/>
      <c r="U16" s="99"/>
      <c r="V16" s="99"/>
      <c r="W16" s="99"/>
      <c r="X16" s="99"/>
      <c r="Y16" s="99"/>
      <c r="Z16" s="99"/>
      <c r="AA16" s="99"/>
      <c r="AB16" s="99"/>
      <c r="AC16" s="99"/>
      <c r="AD16" s="99"/>
      <c r="AE16" s="99"/>
      <c r="AF16" s="99"/>
      <c r="AG16" s="99"/>
      <c r="AH16" s="100"/>
      <c r="AI16" s="26"/>
    </row>
    <row r="17" spans="1:35" ht="10.5" customHeight="1" thickBot="1" x14ac:dyDescent="0.45">
      <c r="A17" s="22"/>
      <c r="B17" s="7"/>
      <c r="C17" s="7"/>
      <c r="D17" s="7"/>
      <c r="E17" s="7"/>
      <c r="F17" s="7"/>
      <c r="G17" s="7"/>
      <c r="H17" s="7"/>
      <c r="I17" s="7"/>
      <c r="J17" s="7"/>
      <c r="K17" s="7"/>
      <c r="L17" s="7"/>
      <c r="M17" s="7"/>
      <c r="N17" s="7"/>
      <c r="O17" s="23"/>
      <c r="P17" s="23"/>
      <c r="Q17" s="7"/>
      <c r="R17" s="23"/>
      <c r="S17" s="23"/>
      <c r="T17" s="23"/>
      <c r="U17" s="23"/>
      <c r="V17" s="23"/>
      <c r="W17" s="23"/>
      <c r="X17" s="23"/>
      <c r="Y17" s="23"/>
      <c r="Z17" s="23"/>
      <c r="AA17" s="7"/>
      <c r="AB17" s="7"/>
      <c r="AC17" s="7"/>
      <c r="AD17" s="7"/>
      <c r="AE17" s="7"/>
      <c r="AF17" s="7"/>
      <c r="AG17" s="7"/>
      <c r="AH17" s="7"/>
      <c r="AI17" s="2"/>
    </row>
    <row r="18" spans="1:35" s="27" customFormat="1" ht="33" customHeight="1" thickBot="1" x14ac:dyDescent="0.3">
      <c r="A18" s="34" t="s">
        <v>71</v>
      </c>
      <c r="B18" s="24"/>
      <c r="C18" s="24"/>
      <c r="D18" s="24"/>
      <c r="E18" s="24"/>
      <c r="F18" s="24"/>
      <c r="G18" s="24"/>
      <c r="H18" s="24"/>
      <c r="I18" s="24"/>
      <c r="J18" s="24"/>
      <c r="K18" s="24"/>
      <c r="L18" s="24"/>
      <c r="M18" s="24"/>
      <c r="N18" s="25"/>
      <c r="O18" s="24"/>
      <c r="P18" s="101"/>
      <c r="Q18" s="102"/>
      <c r="R18" s="102"/>
      <c r="S18" s="102"/>
      <c r="T18" s="102"/>
      <c r="U18" s="102"/>
      <c r="V18" s="102"/>
      <c r="W18" s="102"/>
      <c r="X18" s="102"/>
      <c r="Y18" s="102"/>
      <c r="Z18" s="103"/>
      <c r="AA18" s="24"/>
      <c r="AB18" s="24"/>
      <c r="AC18" s="24"/>
      <c r="AD18" s="24"/>
      <c r="AE18" s="24"/>
      <c r="AF18" s="24"/>
      <c r="AG18" s="24"/>
      <c r="AH18" s="24"/>
      <c r="AI18" s="26"/>
    </row>
    <row r="19" spans="1:35" ht="12" customHeight="1" thickBo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s="31" customFormat="1" ht="33.75" customHeight="1" thickBot="1" x14ac:dyDescent="0.45">
      <c r="A20" s="110" t="s">
        <v>20</v>
      </c>
      <c r="B20" s="110"/>
      <c r="C20" s="110"/>
      <c r="D20" s="110"/>
      <c r="E20" s="110"/>
      <c r="F20" s="110"/>
      <c r="G20" s="110"/>
      <c r="H20" s="110"/>
      <c r="I20" s="110"/>
      <c r="J20" s="110"/>
      <c r="K20" s="110"/>
      <c r="L20" s="110"/>
      <c r="M20" s="110"/>
      <c r="N20" s="110"/>
      <c r="O20" s="110"/>
      <c r="P20" s="110"/>
      <c r="Q20" s="110"/>
      <c r="R20" s="110"/>
      <c r="S20" s="30"/>
      <c r="T20" s="104" t="str">
        <f>IF(A1=0,"",((PMT(M9/12,M8,Q204)-1)*-1))</f>
        <v/>
      </c>
      <c r="U20" s="105"/>
      <c r="V20" s="105"/>
      <c r="W20" s="105"/>
      <c r="X20" s="105"/>
      <c r="Y20" s="105"/>
      <c r="Z20" s="105"/>
      <c r="AA20" s="106"/>
      <c r="AB20" s="30"/>
      <c r="AC20" s="30"/>
      <c r="AD20" s="30"/>
      <c r="AE20" s="30"/>
      <c r="AF20" s="30"/>
      <c r="AG20" s="30"/>
      <c r="AH20" s="30"/>
      <c r="AI20" s="30"/>
    </row>
    <row r="21" spans="1:35" s="31" customFormat="1" ht="12.75" customHeight="1" x14ac:dyDescent="0.4">
      <c r="A21" s="37"/>
      <c r="B21" s="37"/>
      <c r="C21" s="37"/>
      <c r="D21" s="37"/>
      <c r="E21" s="37"/>
      <c r="F21" s="37"/>
      <c r="G21" s="37"/>
      <c r="H21" s="37"/>
      <c r="I21" s="37"/>
      <c r="J21" s="37"/>
      <c r="K21" s="37"/>
      <c r="L21" s="37"/>
      <c r="M21" s="37"/>
      <c r="N21" s="37"/>
      <c r="O21" s="37"/>
      <c r="P21" s="37"/>
      <c r="Q21" s="37"/>
      <c r="R21" s="37"/>
      <c r="S21" s="30"/>
      <c r="T21" s="32"/>
      <c r="U21" s="32"/>
      <c r="V21" s="32"/>
      <c r="W21" s="32"/>
      <c r="X21" s="32"/>
      <c r="Y21" s="32"/>
      <c r="Z21" s="32"/>
      <c r="AA21" s="32"/>
      <c r="AB21" s="30"/>
      <c r="AC21" s="30"/>
      <c r="AD21" s="30"/>
      <c r="AE21" s="30"/>
      <c r="AF21" s="30"/>
      <c r="AG21" s="30"/>
      <c r="AH21" s="30"/>
      <c r="AI21" s="30"/>
    </row>
    <row r="22" spans="1:35" s="31" customFormat="1" ht="31.5" customHeight="1" thickBot="1" x14ac:dyDescent="0.45">
      <c r="A22" s="110" t="s">
        <v>79</v>
      </c>
      <c r="B22" s="110"/>
      <c r="C22" s="110"/>
      <c r="D22" s="110"/>
      <c r="E22" s="110"/>
      <c r="F22" s="110"/>
      <c r="G22" s="110"/>
      <c r="H22" s="110"/>
      <c r="I22" s="110"/>
      <c r="J22" s="110"/>
      <c r="K22" s="110"/>
      <c r="L22" s="110"/>
      <c r="M22" s="110"/>
      <c r="N22" s="110"/>
      <c r="O22" s="110"/>
      <c r="P22" s="110"/>
      <c r="Q22" s="110"/>
      <c r="R22" s="110"/>
      <c r="S22" s="30"/>
      <c r="T22" s="30"/>
      <c r="U22" s="107" t="str">
        <f>IF(T20="","",(SUM(M10+T20)))</f>
        <v/>
      </c>
      <c r="V22" s="108"/>
      <c r="W22" s="108"/>
      <c r="X22" s="108"/>
      <c r="Y22" s="108"/>
      <c r="Z22" s="108"/>
      <c r="AA22" s="108"/>
      <c r="AB22" s="109"/>
      <c r="AC22" s="30"/>
      <c r="AD22" s="30"/>
      <c r="AE22" s="30"/>
      <c r="AF22" s="30"/>
      <c r="AG22" s="30"/>
      <c r="AH22" s="30"/>
      <c r="AI22" s="30"/>
    </row>
    <row r="23" spans="1:35" ht="15.75" thickTop="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5" customHeight="1" x14ac:dyDescent="0.25">
      <c r="A24" s="113" t="str">
        <f>IF(T20="","",("YOU ARE NOW READY TO PRINT THE LDW DOCUMENTS. GO TO 'FILE' AND CLICK 'PRINT'"))</f>
        <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5" ht="15" customHeight="1" x14ac:dyDescent="0.25">
      <c r="A25" s="2"/>
      <c r="B25" s="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35"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idden="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idden="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idden="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idden="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idden="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idden="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idden="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idden="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idden="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idden="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idden="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idden="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idden="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idden="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idden="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idden="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idden="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idden="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idden="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idden="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idden="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idden="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idden="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idden="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idden="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3.25" x14ac:dyDescent="0.25">
      <c r="A52" s="112" t="s">
        <v>58</v>
      </c>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row>
    <row r="53" spans="1:35" ht="18" x14ac:dyDescent="0.25">
      <c r="A53" s="13" t="s">
        <v>59</v>
      </c>
      <c r="B53" s="56"/>
      <c r="C53" s="56"/>
      <c r="D53" s="56"/>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row>
    <row r="54" spans="1:35" x14ac:dyDescent="0.25">
      <c r="A54" s="14"/>
      <c r="B54" s="56"/>
      <c r="C54" s="56"/>
      <c r="D54" s="56"/>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row>
    <row r="55" spans="1:35" ht="15.75" x14ac:dyDescent="0.25">
      <c r="A55" s="15"/>
      <c r="B55" s="56"/>
      <c r="C55" s="56"/>
      <c r="D55" s="56"/>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row>
    <row r="56" spans="1:35" x14ac:dyDescent="0.25">
      <c r="A56" s="56"/>
      <c r="B56" s="56"/>
      <c r="C56" s="56"/>
      <c r="D56" s="56"/>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row>
    <row r="57" spans="1:35" x14ac:dyDescent="0.25">
      <c r="A57" s="16"/>
      <c r="B57" s="56"/>
      <c r="C57" s="56"/>
      <c r="D57" s="56"/>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row>
    <row r="58" spans="1:35" ht="15.75" x14ac:dyDescent="0.25">
      <c r="A58" s="15"/>
      <c r="B58" s="56"/>
      <c r="C58" s="56"/>
      <c r="D58" s="56"/>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row>
    <row r="59" spans="1:35" ht="21.75" customHeight="1" x14ac:dyDescent="0.25">
      <c r="A59" s="56"/>
      <c r="B59" s="56"/>
      <c r="C59" s="56"/>
      <c r="D59" s="56"/>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row>
    <row r="60" spans="1:35" x14ac:dyDescent="0.25">
      <c r="A60" s="12"/>
      <c r="B60" s="56"/>
      <c r="C60" s="56"/>
      <c r="D60" s="56"/>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row>
    <row r="61" spans="1:35" x14ac:dyDescent="0.25">
      <c r="A61" s="14"/>
      <c r="B61" s="56"/>
      <c r="C61" s="56"/>
      <c r="D61" s="56"/>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row>
    <row r="62" spans="1:35" x14ac:dyDescent="0.25">
      <c r="A62" s="17"/>
      <c r="B62" s="56"/>
      <c r="C62" s="56"/>
      <c r="D62" s="56"/>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row>
    <row r="63" spans="1:35" ht="19.5" customHeight="1" thickBot="1" x14ac:dyDescent="0.3">
      <c r="A63" s="18"/>
      <c r="B63" s="56"/>
      <c r="C63" s="56"/>
      <c r="D63" s="56"/>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row>
    <row r="64" spans="1:35" ht="15.75" customHeight="1" thickBot="1" x14ac:dyDescent="0.3">
      <c r="A64" s="20" t="s">
        <v>60</v>
      </c>
      <c r="B64" s="56"/>
      <c r="C64" s="56"/>
      <c r="D64" s="56"/>
      <c r="E64" s="43"/>
      <c r="F64" s="43"/>
      <c r="G64" s="43"/>
      <c r="H64" s="43"/>
      <c r="I64" s="43"/>
      <c r="J64" s="43"/>
      <c r="K64" s="43"/>
      <c r="L64" s="43"/>
      <c r="M64" s="43"/>
      <c r="N64" s="146" t="str">
        <f>IF(I14="",UPPER(I12),UPPER(I12)&amp;" AND "&amp;UPPER(I14))</f>
        <v/>
      </c>
      <c r="O64" s="147"/>
      <c r="P64" s="147"/>
      <c r="Q64" s="147"/>
      <c r="R64" s="147"/>
      <c r="S64" s="147"/>
      <c r="T64" s="147"/>
      <c r="U64" s="147"/>
      <c r="V64" s="147"/>
      <c r="W64" s="147"/>
      <c r="X64" s="147"/>
      <c r="Y64" s="147"/>
      <c r="Z64" s="147"/>
      <c r="AA64" s="147"/>
      <c r="AB64" s="147"/>
      <c r="AC64" s="147"/>
      <c r="AD64" s="147"/>
      <c r="AE64" s="147"/>
      <c r="AF64" s="147"/>
      <c r="AG64" s="147"/>
      <c r="AH64" s="147"/>
      <c r="AI64" s="148"/>
    </row>
    <row r="65" spans="1:35" ht="36" customHeight="1" x14ac:dyDescent="0.25">
      <c r="A65" s="88" t="s">
        <v>61</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row>
    <row r="66" spans="1:35" ht="36" customHeight="1" x14ac:dyDescent="0.25">
      <c r="A66" s="143" t="str">
        <f>"VEHICLE INFO: "&amp;UPPER(R16)&amp;"           LIC PLATE:"&amp;UPPER(P18)</f>
        <v>VEHICLE INFO:            LIC PLATE:</v>
      </c>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row>
    <row r="67" spans="1:35" ht="15.75" thickBot="1" x14ac:dyDescent="0.3">
      <c r="A67" s="19"/>
      <c r="B67" s="56"/>
      <c r="C67" s="56"/>
      <c r="D67" s="56"/>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row>
    <row r="68" spans="1:35" ht="24" customHeight="1" thickBot="1" x14ac:dyDescent="0.3">
      <c r="A68" s="79" t="str">
        <f>T20</f>
        <v/>
      </c>
      <c r="B68" s="80"/>
      <c r="C68" s="80"/>
      <c r="D68" s="80"/>
      <c r="E68" s="80"/>
      <c r="F68" s="80"/>
      <c r="G68" s="80"/>
      <c r="H68" s="81"/>
      <c r="I68" s="43"/>
      <c r="J68" s="43"/>
      <c r="K68" s="43"/>
      <c r="L68" s="43"/>
      <c r="M68" s="43"/>
      <c r="N68" s="149" t="s">
        <v>74</v>
      </c>
      <c r="O68" s="150"/>
      <c r="P68" s="150"/>
      <c r="Q68" s="150"/>
      <c r="R68" s="150"/>
      <c r="S68" s="150"/>
      <c r="T68" s="150"/>
      <c r="U68" s="150"/>
      <c r="V68" s="150"/>
      <c r="W68" s="150"/>
      <c r="X68" s="150"/>
      <c r="Y68" s="150"/>
      <c r="Z68" s="150"/>
      <c r="AA68" s="150"/>
      <c r="AB68" s="150"/>
      <c r="AC68" s="150"/>
      <c r="AD68" s="150"/>
      <c r="AE68" s="150"/>
      <c r="AF68" s="150"/>
      <c r="AG68" s="150"/>
      <c r="AH68" s="150"/>
      <c r="AI68" s="151"/>
    </row>
    <row r="69" spans="1:35" ht="15" customHeight="1" x14ac:dyDescent="0.25">
      <c r="A69" s="123" t="s">
        <v>124</v>
      </c>
      <c r="B69" s="124"/>
      <c r="C69" s="124"/>
      <c r="D69" s="124"/>
      <c r="E69" s="124"/>
      <c r="F69" s="124"/>
      <c r="G69" s="124"/>
      <c r="H69" s="125"/>
      <c r="I69" s="67"/>
      <c r="J69" s="43"/>
      <c r="K69" s="43"/>
      <c r="L69" s="43"/>
      <c r="M69" s="43"/>
      <c r="N69" s="152"/>
      <c r="O69" s="153"/>
      <c r="P69" s="153"/>
      <c r="Q69" s="153"/>
      <c r="R69" s="153"/>
      <c r="S69" s="153"/>
      <c r="T69" s="153"/>
      <c r="U69" s="153"/>
      <c r="V69" s="153"/>
      <c r="W69" s="153"/>
      <c r="X69" s="153"/>
      <c r="Y69" s="153"/>
      <c r="Z69" s="153"/>
      <c r="AA69" s="153"/>
      <c r="AB69" s="153"/>
      <c r="AC69" s="153"/>
      <c r="AD69" s="153"/>
      <c r="AE69" s="153"/>
      <c r="AF69" s="153"/>
      <c r="AG69" s="153"/>
      <c r="AH69" s="153"/>
      <c r="AI69" s="154"/>
    </row>
    <row r="70" spans="1:35" x14ac:dyDescent="0.25">
      <c r="A70" s="126"/>
      <c r="B70" s="127"/>
      <c r="C70" s="127"/>
      <c r="D70" s="127"/>
      <c r="E70" s="127"/>
      <c r="F70" s="127"/>
      <c r="G70" s="127"/>
      <c r="H70" s="128"/>
      <c r="I70" s="67"/>
      <c r="J70" s="43"/>
      <c r="K70" s="43"/>
      <c r="L70" s="43"/>
      <c r="M70" s="43"/>
      <c r="N70" s="152"/>
      <c r="O70" s="153"/>
      <c r="P70" s="153"/>
      <c r="Q70" s="153"/>
      <c r="R70" s="153"/>
      <c r="S70" s="153"/>
      <c r="T70" s="153"/>
      <c r="U70" s="153"/>
      <c r="V70" s="153"/>
      <c r="W70" s="153"/>
      <c r="X70" s="153"/>
      <c r="Y70" s="153"/>
      <c r="Z70" s="153"/>
      <c r="AA70" s="153"/>
      <c r="AB70" s="153"/>
      <c r="AC70" s="153"/>
      <c r="AD70" s="153"/>
      <c r="AE70" s="153"/>
      <c r="AF70" s="153"/>
      <c r="AG70" s="153"/>
      <c r="AH70" s="153"/>
      <c r="AI70" s="154"/>
    </row>
    <row r="71" spans="1:35" ht="15.75" thickBot="1" x14ac:dyDescent="0.3">
      <c r="A71" s="126"/>
      <c r="B71" s="127"/>
      <c r="C71" s="127"/>
      <c r="D71" s="127"/>
      <c r="E71" s="127"/>
      <c r="F71" s="127"/>
      <c r="G71" s="127"/>
      <c r="H71" s="128"/>
      <c r="I71" s="67"/>
      <c r="J71" s="43"/>
      <c r="K71" s="43"/>
      <c r="L71" s="43"/>
      <c r="M71" s="43"/>
      <c r="N71" s="155"/>
      <c r="O71" s="156"/>
      <c r="P71" s="156"/>
      <c r="Q71" s="156"/>
      <c r="R71" s="156"/>
      <c r="S71" s="156"/>
      <c r="T71" s="156"/>
      <c r="U71" s="156"/>
      <c r="V71" s="156"/>
      <c r="W71" s="156"/>
      <c r="X71" s="156"/>
      <c r="Y71" s="156"/>
      <c r="Z71" s="156"/>
      <c r="AA71" s="156"/>
      <c r="AB71" s="156"/>
      <c r="AC71" s="156"/>
      <c r="AD71" s="156"/>
      <c r="AE71" s="156"/>
      <c r="AF71" s="156"/>
      <c r="AG71" s="156"/>
      <c r="AH71" s="156"/>
      <c r="AI71" s="157"/>
    </row>
    <row r="72" spans="1:35" ht="15.75" customHeight="1" thickBot="1" x14ac:dyDescent="0.3">
      <c r="A72" s="129"/>
      <c r="B72" s="130"/>
      <c r="C72" s="130"/>
      <c r="D72" s="130"/>
      <c r="E72" s="130"/>
      <c r="F72" s="130"/>
      <c r="G72" s="130"/>
      <c r="H72" s="131"/>
      <c r="I72" s="67"/>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row>
    <row r="73" spans="1:35" x14ac:dyDescent="0.25">
      <c r="A73" s="144" t="s">
        <v>62</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row>
    <row r="74" spans="1:35" ht="117" customHeight="1" x14ac:dyDescent="0.25">
      <c r="A74" s="145" t="s">
        <v>63</v>
      </c>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row>
    <row r="75" spans="1:35" ht="59.25" customHeight="1" x14ac:dyDescent="0.25">
      <c r="A75" s="88" t="s">
        <v>64</v>
      </c>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row>
    <row r="76" spans="1:35" ht="18" customHeight="1" x14ac:dyDescent="0.25">
      <c r="A76" s="88" t="s">
        <v>78</v>
      </c>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row>
    <row r="77" spans="1:35" ht="18" customHeight="1" x14ac:dyDescent="0.25">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row>
    <row r="78" spans="1:35" ht="18" customHeight="1" x14ac:dyDescent="0.25">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row>
    <row r="79" spans="1:35" ht="18" customHeight="1" x14ac:dyDescent="0.25">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row>
    <row r="80" spans="1:35" ht="18" customHeight="1" x14ac:dyDescent="0.25">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row>
    <row r="81" spans="1:35" ht="13.5" customHeight="1" x14ac:dyDescent="0.25">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row>
    <row r="82" spans="1:35" ht="18" customHeight="1" x14ac:dyDescent="0.2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row>
    <row r="83" spans="1:35" ht="18" customHeight="1" x14ac:dyDescent="0.25">
      <c r="A83" s="38"/>
      <c r="B83" s="38"/>
      <c r="C83" s="38"/>
      <c r="D83" s="38"/>
      <c r="E83" s="38"/>
      <c r="F83" s="38"/>
      <c r="G83" s="38"/>
      <c r="H83" s="38"/>
      <c r="I83" s="38"/>
      <c r="J83" s="38"/>
      <c r="K83" s="38"/>
      <c r="L83" s="38"/>
      <c r="M83" s="38"/>
      <c r="N83" s="38"/>
      <c r="O83" s="38"/>
      <c r="P83" s="38"/>
      <c r="Q83" s="38"/>
      <c r="R83" s="38"/>
      <c r="S83" s="38"/>
      <c r="T83" s="38"/>
      <c r="U83" s="66"/>
      <c r="V83" s="1"/>
      <c r="W83" s="74"/>
      <c r="X83" s="74"/>
      <c r="Y83" s="74"/>
      <c r="Z83" s="1"/>
      <c r="AA83" s="74"/>
      <c r="AB83" s="1"/>
      <c r="AC83" s="66"/>
      <c r="AD83" s="66"/>
      <c r="AE83" s="38"/>
      <c r="AF83" s="38"/>
      <c r="AG83" s="38"/>
      <c r="AH83" s="38"/>
      <c r="AI83" s="38"/>
    </row>
    <row r="84" spans="1:35" ht="18" customHeight="1" x14ac:dyDescent="0.25">
      <c r="A84" s="38"/>
      <c r="B84" s="38"/>
      <c r="C84" s="38"/>
      <c r="D84" s="38"/>
      <c r="E84" s="38"/>
      <c r="F84" s="38"/>
      <c r="G84" s="38"/>
      <c r="H84" s="38"/>
      <c r="I84" s="38"/>
      <c r="J84" s="38"/>
      <c r="K84" s="38"/>
      <c r="L84" s="38"/>
      <c r="M84" s="38"/>
      <c r="N84" s="38"/>
      <c r="O84" s="38"/>
      <c r="P84" s="38"/>
      <c r="Q84" s="73"/>
      <c r="R84" s="63"/>
      <c r="S84" s="38"/>
      <c r="T84" s="73"/>
      <c r="U84" s="66"/>
      <c r="V84" s="73"/>
      <c r="W84" s="26"/>
      <c r="X84" s="36"/>
      <c r="Y84" s="75"/>
      <c r="Z84" s="141" t="str">
        <f>"Form No: "&amp;M7&amp;"-"&amp;M8&amp;"-"&amp;M9&amp;"-"&amp;M10</f>
        <v>Form No: ---</v>
      </c>
      <c r="AA84" s="141"/>
      <c r="AB84" s="141"/>
      <c r="AC84" s="141"/>
      <c r="AD84" s="141"/>
      <c r="AE84" s="141"/>
      <c r="AF84" s="141"/>
      <c r="AG84" s="141"/>
      <c r="AH84" s="141"/>
      <c r="AI84" s="141"/>
    </row>
    <row r="85" spans="1:35" ht="18" customHeight="1" x14ac:dyDescent="0.25">
      <c r="A85" s="158"/>
      <c r="B85" s="158"/>
      <c r="C85" s="158"/>
      <c r="D85" s="158"/>
      <c r="E85" s="158"/>
      <c r="F85" s="158"/>
      <c r="G85" s="158"/>
      <c r="H85" s="158"/>
      <c r="I85" s="158"/>
      <c r="J85" s="158"/>
      <c r="K85" s="36"/>
      <c r="L85" s="38"/>
      <c r="M85" s="38"/>
      <c r="N85" s="38"/>
      <c r="O85" s="38"/>
      <c r="P85" s="38"/>
      <c r="Q85" s="38"/>
      <c r="R85" s="38"/>
      <c r="S85" s="38"/>
      <c r="T85" s="38"/>
      <c r="U85" s="38"/>
      <c r="V85" s="38"/>
      <c r="W85" s="38"/>
      <c r="X85" s="38"/>
      <c r="Y85" s="38"/>
      <c r="Z85" s="38"/>
      <c r="AA85" s="38"/>
      <c r="AB85" s="38"/>
      <c r="AC85" s="38"/>
      <c r="AD85" s="38"/>
      <c r="AE85" s="38"/>
      <c r="AF85" s="38"/>
      <c r="AG85" s="38"/>
      <c r="AH85" s="38"/>
      <c r="AI85" s="38"/>
    </row>
    <row r="86" spans="1:35" ht="18.75" customHeight="1" x14ac:dyDescent="0.25">
      <c r="A86" s="184" t="s">
        <v>65</v>
      </c>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row>
    <row r="87" spans="1:35" ht="38.25" customHeight="1" x14ac:dyDescent="0.25">
      <c r="A87" s="111" t="s">
        <v>92</v>
      </c>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row>
    <row r="88" spans="1:35" ht="46.5" customHeight="1" x14ac:dyDescent="0.25">
      <c r="A88" s="111" t="s">
        <v>93</v>
      </c>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row>
    <row r="89" spans="1:35" ht="73.5" customHeight="1" x14ac:dyDescent="0.25">
      <c r="A89" s="111" t="s">
        <v>94</v>
      </c>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row>
    <row r="90" spans="1:35" ht="73.5" customHeight="1" x14ac:dyDescent="0.25">
      <c r="A90" s="111" t="s">
        <v>95</v>
      </c>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row>
    <row r="91" spans="1:35" ht="36" customHeight="1" x14ac:dyDescent="0.25">
      <c r="A91" s="111" t="s">
        <v>96</v>
      </c>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row>
    <row r="92" spans="1:35" ht="33.75" customHeight="1" x14ac:dyDescent="0.25">
      <c r="A92" s="111" t="s">
        <v>97</v>
      </c>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row>
    <row r="93" spans="1:35" ht="15" customHeight="1" x14ac:dyDescent="0.25">
      <c r="A93" s="184" t="s">
        <v>66</v>
      </c>
      <c r="B93" s="184"/>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row>
    <row r="94" spans="1:35" ht="54" customHeight="1" x14ac:dyDescent="0.25">
      <c r="A94" s="111" t="s">
        <v>98</v>
      </c>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row>
    <row r="95" spans="1:35" ht="54" customHeight="1" x14ac:dyDescent="0.25">
      <c r="A95" s="111" t="s">
        <v>99</v>
      </c>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row>
    <row r="96" spans="1:35" ht="44.25" customHeight="1" x14ac:dyDescent="0.25">
      <c r="A96" s="111" t="s">
        <v>100</v>
      </c>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row>
    <row r="97" spans="1:35" ht="23.25" customHeight="1" x14ac:dyDescent="0.25">
      <c r="A97" s="184" t="s">
        <v>75</v>
      </c>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row>
    <row r="98" spans="1:35" ht="54" customHeight="1" x14ac:dyDescent="0.25">
      <c r="A98" s="111" t="s">
        <v>101</v>
      </c>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row>
    <row r="99" spans="1:35" ht="211.5" customHeight="1" x14ac:dyDescent="0.25">
      <c r="A99" s="185" t="s">
        <v>76</v>
      </c>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85"/>
      <c r="AI99" s="185"/>
    </row>
    <row r="100" spans="1:35" ht="75" customHeight="1" x14ac:dyDescent="0.25">
      <c r="A100" s="111" t="s">
        <v>102</v>
      </c>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row>
    <row r="101" spans="1:35"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row>
    <row r="102" spans="1:35"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row>
    <row r="103" spans="1:35"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row>
    <row r="104" spans="1:35"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x14ac:dyDescent="0.25">
      <c r="A110" s="39"/>
      <c r="B110" s="39"/>
      <c r="C110" s="39"/>
      <c r="D110" s="39"/>
      <c r="E110" s="39"/>
      <c r="F110" s="39"/>
      <c r="G110" s="39"/>
      <c r="H110" s="39"/>
      <c r="I110" s="39"/>
      <c r="J110" s="39"/>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row>
    <row r="111" spans="1:35" x14ac:dyDescent="0.25">
      <c r="A111" s="39"/>
      <c r="B111" s="39"/>
      <c r="C111" s="39"/>
      <c r="D111" s="39"/>
      <c r="E111" s="39"/>
      <c r="F111" s="39"/>
      <c r="G111" s="39"/>
      <c r="H111" s="39"/>
      <c r="I111" s="39"/>
      <c r="J111" s="39"/>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row>
    <row r="112" spans="1:35" ht="9.75" customHeight="1" x14ac:dyDescent="0.25">
      <c r="A112" s="39"/>
      <c r="B112" s="39"/>
      <c r="C112" s="39"/>
      <c r="D112" s="39"/>
      <c r="E112" s="39"/>
      <c r="F112" s="39"/>
      <c r="G112" s="39"/>
      <c r="H112" s="39"/>
      <c r="I112" s="39"/>
      <c r="J112" s="39"/>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row>
    <row r="113" spans="1:35" hidden="1" x14ac:dyDescent="0.25">
      <c r="A113" s="39"/>
      <c r="B113" s="39"/>
      <c r="C113" s="39"/>
      <c r="D113" s="39"/>
      <c r="E113" s="39"/>
      <c r="F113" s="39"/>
      <c r="G113" s="39"/>
      <c r="H113" s="39"/>
      <c r="I113" s="39"/>
      <c r="J113" s="39"/>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row>
    <row r="114" spans="1:35" x14ac:dyDescent="0.25">
      <c r="A114" s="39"/>
      <c r="B114" s="39"/>
      <c r="C114" s="39"/>
      <c r="D114" s="39"/>
      <c r="E114" s="39"/>
      <c r="F114" s="39"/>
      <c r="G114" s="39"/>
      <c r="H114" s="39"/>
      <c r="I114" s="39"/>
      <c r="J114" s="39"/>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row>
    <row r="115" spans="1:35" x14ac:dyDescent="0.25">
      <c r="A115" s="39"/>
      <c r="B115" s="39"/>
      <c r="C115" s="39"/>
      <c r="D115" s="39"/>
      <c r="E115" s="39"/>
      <c r="F115" s="39"/>
      <c r="G115" s="39"/>
      <c r="H115" s="39"/>
      <c r="I115" s="39"/>
      <c r="J115" s="39"/>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row>
    <row r="116" spans="1:35" ht="9.75" customHeight="1" x14ac:dyDescent="0.25">
      <c r="A116" s="39"/>
      <c r="B116" s="39"/>
      <c r="C116" s="39"/>
      <c r="D116" s="39"/>
      <c r="E116" s="39"/>
      <c r="F116" s="39"/>
      <c r="G116" s="39"/>
      <c r="H116" s="39"/>
      <c r="I116" s="39"/>
      <c r="J116" s="39"/>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row>
    <row r="117" spans="1:35" ht="20.25" x14ac:dyDescent="0.25">
      <c r="A117" s="65" t="s">
        <v>72</v>
      </c>
      <c r="B117" s="21"/>
      <c r="C117" s="21"/>
      <c r="D117" s="21"/>
      <c r="E117" s="21"/>
      <c r="F117" s="21"/>
      <c r="G117" s="21"/>
      <c r="H117" s="21"/>
      <c r="I117" s="21"/>
      <c r="J117" s="21"/>
      <c r="K117" s="21"/>
      <c r="L117" s="21"/>
      <c r="M117" s="21"/>
      <c r="N117" s="38"/>
      <c r="O117" s="38"/>
      <c r="P117" s="38"/>
      <c r="Q117" s="38"/>
      <c r="R117" s="38"/>
      <c r="S117" s="38"/>
      <c r="T117" s="65" t="s">
        <v>72</v>
      </c>
      <c r="U117" s="21"/>
      <c r="V117" s="21"/>
      <c r="W117" s="21"/>
      <c r="X117" s="21"/>
      <c r="Y117" s="21"/>
      <c r="Z117" s="21"/>
      <c r="AA117" s="21"/>
      <c r="AB117" s="21"/>
      <c r="AC117" s="21"/>
      <c r="AD117" s="21"/>
      <c r="AE117" s="21"/>
      <c r="AF117" s="21"/>
      <c r="AG117" s="21"/>
      <c r="AH117" s="21"/>
      <c r="AI117" s="21"/>
    </row>
    <row r="118" spans="1:35" ht="18" x14ac:dyDescent="0.25">
      <c r="A118" s="94" t="str">
        <f>UPPER(I12)</f>
        <v/>
      </c>
      <c r="B118" s="94"/>
      <c r="C118" s="94"/>
      <c r="D118" s="94"/>
      <c r="E118" s="94"/>
      <c r="F118" s="94"/>
      <c r="G118" s="94"/>
      <c r="H118" s="94"/>
      <c r="I118" s="94"/>
      <c r="J118" s="94"/>
      <c r="K118" s="94"/>
      <c r="L118" s="94"/>
      <c r="M118" s="94"/>
      <c r="N118" s="38"/>
      <c r="O118" s="38"/>
      <c r="P118" s="38"/>
      <c r="Q118" s="38"/>
      <c r="R118" s="38"/>
      <c r="S118" s="38"/>
      <c r="T118" s="95" t="str">
        <f>IF(I14="","",UPPER(I14))</f>
        <v/>
      </c>
      <c r="U118" s="95"/>
      <c r="V118" s="95"/>
      <c r="W118" s="95"/>
      <c r="X118" s="95"/>
      <c r="Y118" s="95"/>
      <c r="Z118" s="95"/>
      <c r="AA118" s="95"/>
      <c r="AB118" s="95"/>
      <c r="AC118" s="95"/>
      <c r="AD118" s="95"/>
      <c r="AE118" s="95"/>
      <c r="AF118" s="95"/>
      <c r="AG118" s="95"/>
      <c r="AH118" s="95"/>
      <c r="AI118" s="95"/>
    </row>
    <row r="119" spans="1:35"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row>
    <row r="120" spans="1:35"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row>
    <row r="121" spans="1:35"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row>
    <row r="122" spans="1:35" x14ac:dyDescent="0.25">
      <c r="A122" s="21"/>
      <c r="B122" s="21"/>
      <c r="C122" s="21"/>
      <c r="D122" s="21"/>
      <c r="E122" s="21"/>
      <c r="F122" s="21"/>
      <c r="G122" s="21"/>
      <c r="H122" s="21"/>
      <c r="I122" s="21"/>
      <c r="J122" s="21"/>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row>
    <row r="123" spans="1:35" x14ac:dyDescent="0.25">
      <c r="A123" s="96" t="s">
        <v>73</v>
      </c>
      <c r="B123" s="96"/>
      <c r="C123" s="96"/>
      <c r="D123" s="96"/>
      <c r="E123" s="96"/>
      <c r="F123" s="96"/>
      <c r="G123" s="96"/>
      <c r="H123" s="96"/>
      <c r="I123" s="96"/>
      <c r="J123" s="96"/>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row>
    <row r="124" spans="1:35" x14ac:dyDescent="0.25">
      <c r="A124" s="39"/>
      <c r="B124" s="39"/>
      <c r="C124" s="39"/>
      <c r="D124" s="39"/>
      <c r="E124" s="39"/>
      <c r="F124" s="39"/>
      <c r="G124" s="39"/>
      <c r="H124" s="39"/>
      <c r="I124" s="39"/>
      <c r="J124" s="39"/>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row>
    <row r="125" spans="1:35" x14ac:dyDescent="0.25">
      <c r="A125" s="39"/>
      <c r="B125" s="39"/>
      <c r="C125" s="39"/>
      <c r="D125" s="39"/>
      <c r="E125" s="39"/>
      <c r="F125" s="39"/>
      <c r="G125" s="39"/>
      <c r="H125" s="39"/>
      <c r="I125" s="39"/>
      <c r="J125" s="39"/>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row>
    <row r="126" spans="1:35" x14ac:dyDescent="0.25">
      <c r="A126" s="39"/>
      <c r="B126" s="39"/>
      <c r="C126" s="39"/>
      <c r="D126" s="39"/>
      <c r="E126" s="39"/>
      <c r="F126" s="39"/>
      <c r="G126" s="39"/>
      <c r="H126" s="39"/>
      <c r="I126" s="39"/>
      <c r="J126" s="39"/>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row>
    <row r="127" spans="1:35" x14ac:dyDescent="0.25">
      <c r="A127" s="39"/>
      <c r="B127" s="39"/>
      <c r="C127" s="39"/>
      <c r="D127" s="39"/>
      <c r="E127" s="39"/>
      <c r="F127" s="39"/>
      <c r="G127" s="39"/>
      <c r="H127" s="39"/>
      <c r="I127" s="39"/>
      <c r="J127" s="39"/>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row>
    <row r="128" spans="1:35" x14ac:dyDescent="0.25">
      <c r="A128" s="39"/>
      <c r="B128" s="39"/>
      <c r="C128" s="39"/>
      <c r="D128" s="39"/>
      <c r="E128" s="39"/>
      <c r="F128" s="39"/>
      <c r="G128" s="39"/>
      <c r="H128" s="39"/>
      <c r="I128" s="39"/>
      <c r="J128" s="39"/>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row>
    <row r="129" spans="1:35" x14ac:dyDescent="0.25">
      <c r="A129" s="39"/>
      <c r="B129" s="39"/>
      <c r="C129" s="39"/>
      <c r="D129" s="39"/>
      <c r="E129" s="39"/>
      <c r="F129" s="39"/>
      <c r="G129" s="39"/>
      <c r="H129" s="39"/>
      <c r="I129" s="39"/>
      <c r="J129" s="39"/>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row>
    <row r="130" spans="1:35" x14ac:dyDescent="0.25">
      <c r="A130" s="39"/>
      <c r="B130" s="39"/>
      <c r="C130" s="39"/>
      <c r="D130" s="39"/>
      <c r="E130" s="39"/>
      <c r="F130" s="39"/>
      <c r="G130" s="39"/>
      <c r="H130" s="39"/>
      <c r="I130" s="39"/>
      <c r="J130" s="39"/>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row>
    <row r="131" spans="1:35" x14ac:dyDescent="0.25">
      <c r="A131" s="39"/>
      <c r="B131" s="39"/>
      <c r="C131" s="39"/>
      <c r="D131" s="39"/>
      <c r="E131" s="39"/>
      <c r="F131" s="39"/>
      <c r="G131" s="39"/>
      <c r="H131" s="39"/>
      <c r="I131" s="39"/>
      <c r="J131" s="39"/>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row>
    <row r="132" spans="1:35" x14ac:dyDescent="0.25">
      <c r="A132" s="39"/>
      <c r="B132" s="39"/>
      <c r="C132" s="39"/>
      <c r="D132" s="39"/>
      <c r="E132" s="39"/>
      <c r="F132" s="39"/>
      <c r="G132" s="39"/>
      <c r="H132" s="39"/>
      <c r="I132" s="39"/>
      <c r="J132" s="39"/>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row>
    <row r="133" spans="1:35" ht="23.25" x14ac:dyDescent="0.25">
      <c r="A133" s="112" t="s">
        <v>85</v>
      </c>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row>
    <row r="134" spans="1:35" ht="18" x14ac:dyDescent="0.25">
      <c r="A134" s="13" t="s">
        <v>89</v>
      </c>
      <c r="B134" s="56"/>
      <c r="C134" s="56"/>
      <c r="D134" s="56"/>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row>
    <row r="135" spans="1:35" x14ac:dyDescent="0.25">
      <c r="A135" s="14"/>
      <c r="B135" s="56"/>
      <c r="C135" s="56"/>
      <c r="D135" s="56"/>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row>
    <row r="136" spans="1:35" ht="15.75" x14ac:dyDescent="0.25">
      <c r="A136" s="15"/>
      <c r="B136" s="56"/>
      <c r="C136" s="56"/>
      <c r="D136" s="56"/>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row>
    <row r="137" spans="1:35" x14ac:dyDescent="0.25">
      <c r="A137" s="56"/>
      <c r="B137" s="56"/>
      <c r="C137" s="56"/>
      <c r="D137" s="56"/>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row>
    <row r="138" spans="1:35" x14ac:dyDescent="0.25">
      <c r="A138" s="16"/>
      <c r="B138" s="56"/>
      <c r="C138" s="56"/>
      <c r="D138" s="56"/>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row>
    <row r="139" spans="1:35" ht="15.75" x14ac:dyDescent="0.25">
      <c r="A139" s="15"/>
      <c r="B139" s="56"/>
      <c r="C139" s="56"/>
      <c r="D139" s="56"/>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row>
    <row r="140" spans="1:35" x14ac:dyDescent="0.25">
      <c r="A140" s="56"/>
      <c r="B140" s="56"/>
      <c r="C140" s="56"/>
      <c r="D140" s="56"/>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row>
    <row r="141" spans="1:35" x14ac:dyDescent="0.25">
      <c r="A141" s="12"/>
      <c r="B141" s="56"/>
      <c r="C141" s="56"/>
      <c r="D141" s="56"/>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row>
    <row r="142" spans="1:35" x14ac:dyDescent="0.25">
      <c r="A142" s="14"/>
      <c r="B142" s="56"/>
      <c r="C142" s="56"/>
      <c r="D142" s="56"/>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row>
    <row r="143" spans="1:35" x14ac:dyDescent="0.25">
      <c r="A143" s="17"/>
      <c r="B143" s="56"/>
      <c r="C143" s="56"/>
      <c r="D143" s="56"/>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row>
    <row r="144" spans="1:35" ht="32.25" customHeight="1" thickBot="1" x14ac:dyDescent="0.3">
      <c r="A144" s="18"/>
      <c r="B144" s="56"/>
      <c r="C144" s="56"/>
      <c r="D144" s="56"/>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row>
    <row r="145" spans="1:35" ht="15.75" customHeight="1" thickBot="1" x14ac:dyDescent="0.3">
      <c r="A145" s="20" t="s">
        <v>86</v>
      </c>
      <c r="B145" s="56"/>
      <c r="C145" s="56"/>
      <c r="D145" s="56"/>
      <c r="E145" s="43"/>
      <c r="F145" s="43"/>
      <c r="G145" s="43"/>
      <c r="H145" s="43"/>
      <c r="I145" s="43"/>
      <c r="J145" s="43"/>
      <c r="K145" s="43"/>
      <c r="L145" s="43"/>
      <c r="M145" s="43"/>
      <c r="N145" s="58"/>
      <c r="O145" s="85" t="str">
        <f>IF(I14="",UPPER(I12),UPPER(I12)&amp;" Y "&amp;UPPER(I14))</f>
        <v/>
      </c>
      <c r="P145" s="86"/>
      <c r="Q145" s="86"/>
      <c r="R145" s="86"/>
      <c r="S145" s="86"/>
      <c r="T145" s="86"/>
      <c r="U145" s="86"/>
      <c r="V145" s="86"/>
      <c r="W145" s="86"/>
      <c r="X145" s="86"/>
      <c r="Y145" s="86"/>
      <c r="Z145" s="86"/>
      <c r="AA145" s="86"/>
      <c r="AB145" s="86"/>
      <c r="AC145" s="86"/>
      <c r="AD145" s="86"/>
      <c r="AE145" s="86"/>
      <c r="AF145" s="86"/>
      <c r="AG145" s="86"/>
      <c r="AH145" s="86"/>
      <c r="AI145" s="87"/>
    </row>
    <row r="146" spans="1:35" ht="15" customHeight="1" x14ac:dyDescent="0.25">
      <c r="A146" s="88" t="s">
        <v>90</v>
      </c>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row>
    <row r="147" spans="1:35" ht="18" customHeight="1" x14ac:dyDescent="0.2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row>
    <row r="148" spans="1:35" ht="18" customHeight="1" thickBot="1" x14ac:dyDescent="0.3">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row>
    <row r="149" spans="1:35" ht="18" customHeight="1" thickBot="1" x14ac:dyDescent="0.3">
      <c r="A149" s="59" t="s">
        <v>91</v>
      </c>
      <c r="B149" s="38"/>
      <c r="C149" s="38"/>
      <c r="D149" s="38"/>
      <c r="E149" s="38"/>
      <c r="F149" s="38"/>
      <c r="G149" s="38"/>
      <c r="H149" s="38"/>
      <c r="I149" s="38"/>
      <c r="J149" s="38"/>
      <c r="K149" s="38"/>
      <c r="L149" s="38"/>
      <c r="M149" s="89" t="str">
        <f>UPPER(R16)&amp;"       # DE PLACA: "&amp;UPPER(P18)</f>
        <v xml:space="preserve">       # DE PLACA: </v>
      </c>
      <c r="N149" s="90"/>
      <c r="O149" s="90"/>
      <c r="P149" s="90"/>
      <c r="Q149" s="90"/>
      <c r="R149" s="90"/>
      <c r="S149" s="90"/>
      <c r="T149" s="90"/>
      <c r="U149" s="90"/>
      <c r="V149" s="90"/>
      <c r="W149" s="90"/>
      <c r="X149" s="90"/>
      <c r="Y149" s="90"/>
      <c r="Z149" s="90"/>
      <c r="AA149" s="90"/>
      <c r="AB149" s="90"/>
      <c r="AC149" s="90"/>
      <c r="AD149" s="90"/>
      <c r="AE149" s="90"/>
      <c r="AF149" s="90"/>
      <c r="AG149" s="90"/>
      <c r="AH149" s="90"/>
      <c r="AI149" s="91"/>
    </row>
    <row r="150" spans="1:35" ht="15.75" thickBot="1" x14ac:dyDescent="0.3">
      <c r="A150" s="19"/>
      <c r="B150" s="56"/>
      <c r="C150" s="56"/>
      <c r="D150" s="56"/>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row>
    <row r="151" spans="1:35" ht="24" customHeight="1" thickBot="1" x14ac:dyDescent="0.3">
      <c r="A151" s="79" t="str">
        <f>T20</f>
        <v/>
      </c>
      <c r="B151" s="80"/>
      <c r="C151" s="80"/>
      <c r="D151" s="80"/>
      <c r="E151" s="80"/>
      <c r="F151" s="80"/>
      <c r="G151" s="80"/>
      <c r="H151" s="81"/>
      <c r="I151" s="43"/>
      <c r="J151" s="43"/>
      <c r="K151" s="43"/>
      <c r="L151" s="43"/>
      <c r="M151" s="43"/>
      <c r="N151" s="132" t="s">
        <v>88</v>
      </c>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4"/>
    </row>
    <row r="152" spans="1:35" ht="15" customHeight="1" x14ac:dyDescent="0.25">
      <c r="A152" s="114" t="s">
        <v>123</v>
      </c>
      <c r="B152" s="115"/>
      <c r="C152" s="115"/>
      <c r="D152" s="115"/>
      <c r="E152" s="115"/>
      <c r="F152" s="115"/>
      <c r="G152" s="115"/>
      <c r="H152" s="116"/>
      <c r="I152" s="43"/>
      <c r="J152" s="43"/>
      <c r="K152" s="43"/>
      <c r="L152" s="43"/>
      <c r="M152" s="43"/>
      <c r="N152" s="135"/>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7"/>
    </row>
    <row r="153" spans="1:35" x14ac:dyDescent="0.25">
      <c r="A153" s="117"/>
      <c r="B153" s="118"/>
      <c r="C153" s="118"/>
      <c r="D153" s="118"/>
      <c r="E153" s="118"/>
      <c r="F153" s="118"/>
      <c r="G153" s="118"/>
      <c r="H153" s="119"/>
      <c r="I153" s="43"/>
      <c r="J153" s="43"/>
      <c r="K153" s="43"/>
      <c r="L153" s="43"/>
      <c r="M153" s="43"/>
      <c r="N153" s="135"/>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7"/>
    </row>
    <row r="154" spans="1:35" ht="15.75" thickBot="1" x14ac:dyDescent="0.3">
      <c r="A154" s="117"/>
      <c r="B154" s="118"/>
      <c r="C154" s="118"/>
      <c r="D154" s="118"/>
      <c r="E154" s="118"/>
      <c r="F154" s="118"/>
      <c r="G154" s="118"/>
      <c r="H154" s="119"/>
      <c r="I154" s="43"/>
      <c r="J154" s="43"/>
      <c r="K154" s="43"/>
      <c r="L154" s="43"/>
      <c r="M154" s="43"/>
      <c r="N154" s="138"/>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40"/>
    </row>
    <row r="155" spans="1:35" ht="15.75" customHeight="1" thickBot="1" x14ac:dyDescent="0.3">
      <c r="A155" s="120"/>
      <c r="B155" s="121"/>
      <c r="C155" s="121"/>
      <c r="D155" s="121"/>
      <c r="E155" s="121"/>
      <c r="F155" s="121"/>
      <c r="G155" s="121"/>
      <c r="H155" s="122"/>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row>
    <row r="156" spans="1:35" x14ac:dyDescent="0.25">
      <c r="A156" s="93" t="s">
        <v>87</v>
      </c>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row>
    <row r="157" spans="1:35" ht="204.75" customHeight="1" x14ac:dyDescent="0.25">
      <c r="A157" s="92" t="s">
        <v>103</v>
      </c>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row>
    <row r="158" spans="1:35" ht="15.75" thickBot="1" x14ac:dyDescent="0.3">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row>
    <row r="159" spans="1:35" ht="50.25" customHeight="1" thickBot="1" x14ac:dyDescent="0.3">
      <c r="A159" s="82" t="s">
        <v>122</v>
      </c>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4"/>
    </row>
    <row r="160" spans="1:35"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row>
    <row r="161" spans="1:35" ht="105" customHeight="1" x14ac:dyDescent="0.25">
      <c r="A161" s="92" t="s">
        <v>104</v>
      </c>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row>
    <row r="162" spans="1:35"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row>
    <row r="163" spans="1:35" x14ac:dyDescent="0.25">
      <c r="A163" s="93" t="s">
        <v>105</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row>
    <row r="164" spans="1:35" ht="90.75" customHeight="1" x14ac:dyDescent="0.25">
      <c r="A164" s="92" t="s">
        <v>106</v>
      </c>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row>
    <row r="165" spans="1:35" ht="79.5" customHeight="1" x14ac:dyDescent="0.25">
      <c r="A165" s="92" t="s">
        <v>109</v>
      </c>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row>
    <row r="166" spans="1:35" ht="156" customHeight="1" x14ac:dyDescent="0.25">
      <c r="A166" s="92" t="s">
        <v>110</v>
      </c>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row>
    <row r="167" spans="1:35" x14ac:dyDescent="0.25">
      <c r="A167" s="93" t="s">
        <v>107</v>
      </c>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row>
    <row r="168" spans="1:35" ht="140.25" customHeight="1" x14ac:dyDescent="0.25">
      <c r="A168" s="92" t="s">
        <v>111</v>
      </c>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row>
    <row r="169" spans="1:35" ht="111" customHeight="1" x14ac:dyDescent="0.25">
      <c r="A169" s="92" t="s">
        <v>120</v>
      </c>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row>
    <row r="170" spans="1:35" ht="64.5" customHeight="1" x14ac:dyDescent="0.25">
      <c r="A170" s="92" t="s">
        <v>112</v>
      </c>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row>
    <row r="171" spans="1:35" x14ac:dyDescent="0.25">
      <c r="A171" s="93" t="s">
        <v>108</v>
      </c>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row>
    <row r="172" spans="1:35" ht="84" customHeight="1" x14ac:dyDescent="0.25">
      <c r="A172" s="92" t="s">
        <v>113</v>
      </c>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row>
    <row r="173" spans="1:35" ht="51.75" customHeight="1" x14ac:dyDescent="0.25">
      <c r="A173" s="97" t="s">
        <v>114</v>
      </c>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row>
    <row r="174" spans="1:35" ht="89.25" customHeight="1" x14ac:dyDescent="0.25">
      <c r="A174" s="92" t="s">
        <v>115</v>
      </c>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row>
    <row r="175" spans="1:35" ht="60.75" customHeight="1" x14ac:dyDescent="0.25">
      <c r="A175" s="92" t="s">
        <v>116</v>
      </c>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row>
    <row r="176" spans="1:35" ht="48" customHeight="1" x14ac:dyDescent="0.25">
      <c r="A176" s="92" t="s">
        <v>117</v>
      </c>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row>
    <row r="177" spans="1:35" ht="73.5" customHeight="1" x14ac:dyDescent="0.25">
      <c r="A177" s="92" t="s">
        <v>118</v>
      </c>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row>
    <row r="178" spans="1:35" ht="128.25" customHeight="1" x14ac:dyDescent="0.25">
      <c r="A178" s="92" t="s">
        <v>119</v>
      </c>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row>
    <row r="179" spans="1:35"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row>
    <row r="180" spans="1:35" ht="39.75" customHeight="1" x14ac:dyDescent="0.25">
      <c r="A180" s="65" t="s">
        <v>72</v>
      </c>
      <c r="B180" s="21"/>
      <c r="C180" s="21"/>
      <c r="D180" s="21"/>
      <c r="E180" s="21"/>
      <c r="F180" s="21"/>
      <c r="G180" s="21"/>
      <c r="H180" s="21"/>
      <c r="I180" s="21"/>
      <c r="J180" s="21"/>
      <c r="K180" s="21"/>
      <c r="L180" s="21"/>
      <c r="M180" s="21"/>
      <c r="N180" s="38"/>
      <c r="O180" s="38"/>
      <c r="P180" s="38"/>
      <c r="Q180" s="38"/>
      <c r="R180" s="38"/>
      <c r="S180" s="38"/>
      <c r="T180" s="65" t="s">
        <v>72</v>
      </c>
      <c r="U180" s="21"/>
      <c r="V180" s="21"/>
      <c r="W180" s="21"/>
      <c r="X180" s="21"/>
      <c r="Y180" s="21"/>
      <c r="Z180" s="21"/>
      <c r="AA180" s="21"/>
      <c r="AB180" s="21"/>
      <c r="AC180" s="21"/>
      <c r="AD180" s="21"/>
      <c r="AE180" s="21"/>
      <c r="AF180" s="21"/>
      <c r="AG180" s="21"/>
      <c r="AH180" s="21"/>
      <c r="AI180" s="21"/>
    </row>
    <row r="181" spans="1:35" ht="24" customHeight="1" x14ac:dyDescent="0.25">
      <c r="A181" s="94" t="str">
        <f>UPPER(I12)</f>
        <v/>
      </c>
      <c r="B181" s="94"/>
      <c r="C181" s="94"/>
      <c r="D181" s="94"/>
      <c r="E181" s="94"/>
      <c r="F181" s="94"/>
      <c r="G181" s="94"/>
      <c r="H181" s="94"/>
      <c r="I181" s="94"/>
      <c r="J181" s="94"/>
      <c r="K181" s="94"/>
      <c r="L181" s="94"/>
      <c r="M181" s="94"/>
      <c r="N181" s="38"/>
      <c r="O181" s="38"/>
      <c r="P181" s="38"/>
      <c r="Q181" s="38"/>
      <c r="R181" s="38"/>
      <c r="S181" s="38"/>
      <c r="T181" s="95" t="str">
        <f>IF(I14="","",UPPER(I14))</f>
        <v/>
      </c>
      <c r="U181" s="95"/>
      <c r="V181" s="95"/>
      <c r="W181" s="95"/>
      <c r="X181" s="95"/>
      <c r="Y181" s="95"/>
      <c r="Z181" s="95"/>
      <c r="AA181" s="95"/>
      <c r="AB181" s="95"/>
      <c r="AC181" s="95"/>
      <c r="AD181" s="95"/>
      <c r="AE181" s="95"/>
      <c r="AF181" s="95"/>
      <c r="AG181" s="95"/>
      <c r="AH181" s="95"/>
      <c r="AI181" s="95"/>
    </row>
    <row r="182" spans="1:35" x14ac:dyDescent="0.2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row>
    <row r="183" spans="1:35" x14ac:dyDescent="0.25">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row>
    <row r="184" spans="1:35" ht="11.25" customHeight="1" x14ac:dyDescent="0.25">
      <c r="A184" s="21"/>
      <c r="B184" s="21"/>
      <c r="C184" s="21"/>
      <c r="D184" s="21"/>
      <c r="E184" s="21"/>
      <c r="F184" s="21"/>
      <c r="G184" s="21"/>
      <c r="H184" s="21"/>
      <c r="I184" s="21"/>
      <c r="J184" s="21"/>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row>
    <row r="185" spans="1:35" x14ac:dyDescent="0.25">
      <c r="A185" s="96" t="s">
        <v>73</v>
      </c>
      <c r="B185" s="96"/>
      <c r="C185" s="96"/>
      <c r="D185" s="96"/>
      <c r="E185" s="96"/>
      <c r="F185" s="96"/>
      <c r="G185" s="96"/>
      <c r="H185" s="96"/>
      <c r="I185" s="96"/>
      <c r="J185" s="96"/>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row>
    <row r="186" spans="1:35" x14ac:dyDescent="0.25">
      <c r="A186" s="39"/>
      <c r="B186" s="39"/>
      <c r="C186" s="39"/>
      <c r="D186" s="39"/>
      <c r="E186" s="39"/>
      <c r="F186" s="39"/>
      <c r="G186" s="39"/>
      <c r="H186" s="39"/>
      <c r="I186" s="39"/>
      <c r="J186" s="39"/>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row>
    <row r="187" spans="1:35" ht="23.25" x14ac:dyDescent="0.25">
      <c r="A187" s="112" t="s">
        <v>80</v>
      </c>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row>
    <row r="188" spans="1:35" x14ac:dyDescent="0.25">
      <c r="A188" s="204" t="str">
        <f>IF(A1=0,"","LOSS DAMAGE WAIVER FINANCE DISCLOSURES")</f>
        <v/>
      </c>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row>
    <row r="189" spans="1:35" ht="26.25" customHeight="1" x14ac:dyDescent="0.25">
      <c r="A189" s="163" t="str">
        <f>IF(A1=0,"","Customer Name:")</f>
        <v/>
      </c>
      <c r="B189" s="163"/>
      <c r="C189" s="163"/>
      <c r="D189" s="163"/>
      <c r="E189" s="163"/>
      <c r="F189" s="163"/>
      <c r="G189" s="163"/>
      <c r="H189" s="163"/>
      <c r="I189" s="163"/>
      <c r="J189" s="69" t="str">
        <f>UPPER(I12)</f>
        <v/>
      </c>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row>
    <row r="190" spans="1:35" ht="33.75" customHeight="1" x14ac:dyDescent="0.25">
      <c r="A190" s="164" t="str">
        <f>IF(A1=0,"","Co-borrower Name:")</f>
        <v/>
      </c>
      <c r="B190" s="164"/>
      <c r="C190" s="164"/>
      <c r="D190" s="164"/>
      <c r="E190" s="164"/>
      <c r="F190" s="164"/>
      <c r="G190" s="164"/>
      <c r="H190" s="164"/>
      <c r="I190" s="164"/>
      <c r="J190" s="70" t="str">
        <f>IF(I14="","",UPPER(I14))</f>
        <v/>
      </c>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row>
    <row r="191" spans="1:35" ht="33.75" customHeight="1" x14ac:dyDescent="0.25">
      <c r="A191" s="60" t="str">
        <f>IF(A1=0,"","Vehicle Info:")</f>
        <v/>
      </c>
      <c r="B191" s="53"/>
      <c r="C191" s="53"/>
      <c r="D191" s="53"/>
      <c r="E191" s="53"/>
      <c r="F191" s="53"/>
      <c r="G191" s="69" t="str">
        <f>UPPER(R16)&amp;" LICENSE PLATE NO:"&amp;(P18)</f>
        <v xml:space="preserve"> LICENSE PLATE NO:</v>
      </c>
      <c r="H191" s="71"/>
      <c r="I191" s="71"/>
      <c r="J191" s="41"/>
      <c r="K191" s="41"/>
      <c r="L191" s="41"/>
      <c r="M191" s="41"/>
      <c r="N191" s="41"/>
      <c r="O191" s="72"/>
      <c r="P191" s="6"/>
      <c r="Q191" s="42"/>
      <c r="R191" s="42"/>
      <c r="S191" s="42"/>
      <c r="T191" s="42"/>
      <c r="U191" s="42"/>
      <c r="V191" s="42"/>
      <c r="W191" s="42"/>
      <c r="X191" s="42"/>
      <c r="Y191" s="42"/>
      <c r="Z191" s="42"/>
      <c r="AA191" s="42"/>
      <c r="AB191" s="42"/>
      <c r="AC191" s="42"/>
      <c r="AD191" s="42"/>
      <c r="AE191" s="42"/>
      <c r="AF191" s="42"/>
      <c r="AG191" s="42"/>
      <c r="AH191" s="42"/>
      <c r="AI191" s="42"/>
    </row>
    <row r="192" spans="1:35"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row>
    <row r="193" spans="1:35" ht="54" customHeight="1" x14ac:dyDescent="0.25">
      <c r="A193" s="165" t="str">
        <f>IF(A1=0,"",("You are hereby choosing to purchase our Loss Damage Waiver (Hereinafter refeferred to as LDW) The LDW can cover damage to your vehicle, which could pay up to the Kelly Blue Book Retail Value in the event of a total loss."))</f>
        <v/>
      </c>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row>
    <row r="194" spans="1:35" ht="65.25" customHeight="1" x14ac:dyDescent="0.25">
      <c r="A194" s="92" t="str">
        <f>IF(A1=0,"",("The LDW Premium is for the full term of the loan ("&amp;M8&amp;" months) is $"&amp;Q204&amp;" and is subject to additional interest being charged at the rate shown on the Retail Installment Sales Contract which is "&amp;A204*100&amp;"%"&amp;" and which will continue to accrue interest should timely payment not be made. The following Federal Truth-in-Lending Disclosures correspond to the LDW Premium only:"))</f>
        <v/>
      </c>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row>
    <row r="195" spans="1:35" ht="15.75" thickBot="1" x14ac:dyDescent="0.3">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row>
    <row r="196" spans="1:35" ht="15.75" x14ac:dyDescent="0.25">
      <c r="A196" s="222" t="s">
        <v>81</v>
      </c>
      <c r="B196" s="223"/>
      <c r="C196" s="223"/>
      <c r="D196" s="223"/>
      <c r="E196" s="223"/>
      <c r="F196" s="223"/>
      <c r="G196" s="223"/>
      <c r="H196" s="224"/>
      <c r="I196" s="172"/>
      <c r="J196" s="173"/>
      <c r="K196" s="173"/>
      <c r="L196" s="173"/>
      <c r="M196" s="173"/>
      <c r="N196" s="173"/>
      <c r="O196" s="173"/>
      <c r="P196" s="174"/>
      <c r="Q196" s="172"/>
      <c r="R196" s="173"/>
      <c r="S196" s="173"/>
      <c r="T196" s="173"/>
      <c r="U196" s="173"/>
      <c r="V196" s="173"/>
      <c r="W196" s="173"/>
      <c r="X196" s="174"/>
      <c r="Y196" s="172"/>
      <c r="Z196" s="173"/>
      <c r="AA196" s="173"/>
      <c r="AB196" s="173"/>
      <c r="AC196" s="173"/>
      <c r="AD196" s="173"/>
      <c r="AE196" s="173"/>
      <c r="AF196" s="174"/>
      <c r="AG196" s="43"/>
      <c r="AH196" s="43"/>
      <c r="AI196" s="43"/>
    </row>
    <row r="197" spans="1:35" ht="15.75" x14ac:dyDescent="0.25">
      <c r="A197" s="175" t="s">
        <v>0</v>
      </c>
      <c r="B197" s="176"/>
      <c r="C197" s="176"/>
      <c r="D197" s="176"/>
      <c r="E197" s="176"/>
      <c r="F197" s="176"/>
      <c r="G197" s="176"/>
      <c r="H197" s="177"/>
      <c r="I197" s="175" t="s">
        <v>82</v>
      </c>
      <c r="J197" s="176"/>
      <c r="K197" s="176"/>
      <c r="L197" s="176"/>
      <c r="M197" s="176"/>
      <c r="N197" s="176"/>
      <c r="O197" s="176"/>
      <c r="P197" s="177"/>
      <c r="Q197" s="175" t="s">
        <v>83</v>
      </c>
      <c r="R197" s="176"/>
      <c r="S197" s="176"/>
      <c r="T197" s="176"/>
      <c r="U197" s="176"/>
      <c r="V197" s="176"/>
      <c r="W197" s="176"/>
      <c r="X197" s="177"/>
      <c r="Y197" s="175" t="s">
        <v>84</v>
      </c>
      <c r="Z197" s="176"/>
      <c r="AA197" s="176"/>
      <c r="AB197" s="176"/>
      <c r="AC197" s="176"/>
      <c r="AD197" s="176"/>
      <c r="AE197" s="176"/>
      <c r="AF197" s="177"/>
      <c r="AG197" s="43"/>
      <c r="AH197" s="43"/>
      <c r="AI197" s="43"/>
    </row>
    <row r="198" spans="1:35" ht="15.75" x14ac:dyDescent="0.25">
      <c r="A198" s="175" t="s">
        <v>1</v>
      </c>
      <c r="B198" s="176"/>
      <c r="C198" s="176"/>
      <c r="D198" s="176"/>
      <c r="E198" s="176"/>
      <c r="F198" s="176"/>
      <c r="G198" s="176"/>
      <c r="H198" s="177"/>
      <c r="I198" s="175" t="s">
        <v>8</v>
      </c>
      <c r="J198" s="176"/>
      <c r="K198" s="176"/>
      <c r="L198" s="176"/>
      <c r="M198" s="176"/>
      <c r="N198" s="176"/>
      <c r="O198" s="176"/>
      <c r="P198" s="177"/>
      <c r="Q198" s="175" t="s">
        <v>10</v>
      </c>
      <c r="R198" s="176"/>
      <c r="S198" s="176"/>
      <c r="T198" s="176"/>
      <c r="U198" s="176"/>
      <c r="V198" s="176"/>
      <c r="W198" s="176"/>
      <c r="X198" s="177"/>
      <c r="Y198" s="175" t="s">
        <v>14</v>
      </c>
      <c r="Z198" s="176"/>
      <c r="AA198" s="176"/>
      <c r="AB198" s="176"/>
      <c r="AC198" s="176"/>
      <c r="AD198" s="176"/>
      <c r="AE198" s="176"/>
      <c r="AF198" s="177"/>
      <c r="AG198" s="43"/>
      <c r="AH198" s="43"/>
      <c r="AI198" s="43"/>
    </row>
    <row r="199" spans="1:35" x14ac:dyDescent="0.25">
      <c r="A199" s="44"/>
      <c r="B199" s="45"/>
      <c r="C199" s="45"/>
      <c r="D199" s="45"/>
      <c r="E199" s="45"/>
      <c r="F199" s="45"/>
      <c r="G199" s="45"/>
      <c r="H199" s="46"/>
      <c r="I199" s="44"/>
      <c r="J199" s="45"/>
      <c r="K199" s="45"/>
      <c r="L199" s="45"/>
      <c r="M199" s="45"/>
      <c r="N199" s="45"/>
      <c r="O199" s="45"/>
      <c r="P199" s="46"/>
      <c r="Q199" s="44"/>
      <c r="R199" s="45"/>
      <c r="S199" s="45"/>
      <c r="T199" s="45"/>
      <c r="U199" s="45"/>
      <c r="V199" s="45"/>
      <c r="W199" s="45"/>
      <c r="X199" s="46"/>
      <c r="Y199" s="178" t="s">
        <v>15</v>
      </c>
      <c r="Z199" s="179"/>
      <c r="AA199" s="179"/>
      <c r="AB199" s="179"/>
      <c r="AC199" s="179"/>
      <c r="AD199" s="179"/>
      <c r="AE199" s="179"/>
      <c r="AF199" s="180"/>
      <c r="AG199" s="43"/>
      <c r="AH199" s="43"/>
      <c r="AI199" s="43"/>
    </row>
    <row r="200" spans="1:35" x14ac:dyDescent="0.25">
      <c r="A200" s="178" t="s">
        <v>2</v>
      </c>
      <c r="B200" s="179"/>
      <c r="C200" s="179"/>
      <c r="D200" s="179"/>
      <c r="E200" s="179"/>
      <c r="F200" s="179"/>
      <c r="G200" s="179"/>
      <c r="H200" s="180"/>
      <c r="I200" s="178" t="s">
        <v>11</v>
      </c>
      <c r="J200" s="179"/>
      <c r="K200" s="179"/>
      <c r="L200" s="179"/>
      <c r="M200" s="179"/>
      <c r="N200" s="179"/>
      <c r="O200" s="179"/>
      <c r="P200" s="180"/>
      <c r="Q200" s="178"/>
      <c r="R200" s="179"/>
      <c r="S200" s="179"/>
      <c r="T200" s="179"/>
      <c r="U200" s="179"/>
      <c r="V200" s="179"/>
      <c r="W200" s="179"/>
      <c r="X200" s="180"/>
      <c r="Y200" s="178" t="s">
        <v>16</v>
      </c>
      <c r="Z200" s="179"/>
      <c r="AA200" s="179"/>
      <c r="AB200" s="179"/>
      <c r="AC200" s="179"/>
      <c r="AD200" s="179"/>
      <c r="AE200" s="179"/>
      <c r="AF200" s="180"/>
      <c r="AG200" s="43"/>
      <c r="AH200" s="43"/>
      <c r="AI200" s="43"/>
    </row>
    <row r="201" spans="1:35" x14ac:dyDescent="0.25">
      <c r="A201" s="178" t="s">
        <v>3</v>
      </c>
      <c r="B201" s="179"/>
      <c r="C201" s="179"/>
      <c r="D201" s="179"/>
      <c r="E201" s="179"/>
      <c r="F201" s="179"/>
      <c r="G201" s="179"/>
      <c r="H201" s="180"/>
      <c r="I201" s="178" t="s">
        <v>57</v>
      </c>
      <c r="J201" s="179"/>
      <c r="K201" s="179"/>
      <c r="L201" s="179"/>
      <c r="M201" s="179"/>
      <c r="N201" s="179"/>
      <c r="O201" s="179"/>
      <c r="P201" s="180"/>
      <c r="Q201" s="178"/>
      <c r="R201" s="179"/>
      <c r="S201" s="179"/>
      <c r="T201" s="179"/>
      <c r="U201" s="179"/>
      <c r="V201" s="179"/>
      <c r="W201" s="179"/>
      <c r="X201" s="180"/>
      <c r="Y201" s="178" t="s">
        <v>17</v>
      </c>
      <c r="Z201" s="179"/>
      <c r="AA201" s="179"/>
      <c r="AB201" s="179"/>
      <c r="AC201" s="179"/>
      <c r="AD201" s="179"/>
      <c r="AE201" s="179"/>
      <c r="AF201" s="180"/>
      <c r="AG201" s="43"/>
      <c r="AH201" s="43"/>
      <c r="AI201" s="43"/>
    </row>
    <row r="202" spans="1:35" x14ac:dyDescent="0.25">
      <c r="A202" s="178" t="s">
        <v>4</v>
      </c>
      <c r="B202" s="179"/>
      <c r="C202" s="179"/>
      <c r="D202" s="179"/>
      <c r="E202" s="179"/>
      <c r="F202" s="179"/>
      <c r="G202" s="179"/>
      <c r="H202" s="180"/>
      <c r="I202" s="178" t="s">
        <v>12</v>
      </c>
      <c r="J202" s="179"/>
      <c r="K202" s="179"/>
      <c r="L202" s="179"/>
      <c r="M202" s="179"/>
      <c r="N202" s="179"/>
      <c r="O202" s="179"/>
      <c r="P202" s="180"/>
      <c r="Q202" s="178" t="s">
        <v>13</v>
      </c>
      <c r="R202" s="179"/>
      <c r="S202" s="179"/>
      <c r="T202" s="179"/>
      <c r="U202" s="179"/>
      <c r="V202" s="179"/>
      <c r="W202" s="179"/>
      <c r="X202" s="180"/>
      <c r="Y202" s="178" t="s">
        <v>18</v>
      </c>
      <c r="Z202" s="179"/>
      <c r="AA202" s="179"/>
      <c r="AB202" s="179"/>
      <c r="AC202" s="179"/>
      <c r="AD202" s="179"/>
      <c r="AE202" s="179"/>
      <c r="AF202" s="180"/>
      <c r="AG202" s="43"/>
      <c r="AH202" s="43"/>
      <c r="AI202" s="43"/>
    </row>
    <row r="203" spans="1:35" x14ac:dyDescent="0.25">
      <c r="A203" s="44"/>
      <c r="B203" s="45"/>
      <c r="C203" s="45"/>
      <c r="D203" s="45"/>
      <c r="E203" s="45"/>
      <c r="F203" s="45"/>
      <c r="G203" s="45"/>
      <c r="H203" s="46"/>
      <c r="I203" s="44"/>
      <c r="J203" s="45"/>
      <c r="K203" s="45"/>
      <c r="L203" s="45"/>
      <c r="M203" s="45"/>
      <c r="N203" s="45"/>
      <c r="O203" s="45"/>
      <c r="P203" s="46"/>
      <c r="Q203" s="44"/>
      <c r="R203" s="45"/>
      <c r="S203" s="45"/>
      <c r="T203" s="45"/>
      <c r="U203" s="45"/>
      <c r="V203" s="45"/>
      <c r="W203" s="45"/>
      <c r="X203" s="46"/>
      <c r="Y203" s="178" t="s">
        <v>19</v>
      </c>
      <c r="Z203" s="179"/>
      <c r="AA203" s="179"/>
      <c r="AB203" s="179"/>
      <c r="AC203" s="179"/>
      <c r="AD203" s="179"/>
      <c r="AE203" s="179"/>
      <c r="AF203" s="180"/>
      <c r="AG203" s="43"/>
      <c r="AH203" s="43"/>
      <c r="AI203" s="43"/>
    </row>
    <row r="204" spans="1:35" ht="15" customHeight="1" x14ac:dyDescent="0.25">
      <c r="A204" s="186" t="str">
        <f>IF(A1=0,"",($M$9))</f>
        <v/>
      </c>
      <c r="B204" s="187"/>
      <c r="C204" s="187"/>
      <c r="D204" s="187"/>
      <c r="E204" s="187"/>
      <c r="F204" s="187"/>
      <c r="G204" s="187"/>
      <c r="H204" s="188"/>
      <c r="I204" s="166" t="str">
        <f>IF(A1=0,"",(($T$20*$M$8)-$Q$204))</f>
        <v/>
      </c>
      <c r="J204" s="167"/>
      <c r="K204" s="167"/>
      <c r="L204" s="167"/>
      <c r="M204" s="167"/>
      <c r="N204" s="167"/>
      <c r="O204" s="167"/>
      <c r="P204" s="168"/>
      <c r="Q204" s="166" t="str">
        <f>IF(A1=0,"",(VLOOKUP($M$7,Rates!$A:$AS,(MATCH($M$8,Rates!1:1,0)),TRUE)))</f>
        <v/>
      </c>
      <c r="R204" s="167"/>
      <c r="S204" s="167"/>
      <c r="T204" s="167"/>
      <c r="U204" s="167"/>
      <c r="V204" s="167"/>
      <c r="W204" s="167"/>
      <c r="X204" s="168"/>
      <c r="Y204" s="206" t="str">
        <f>IF(A1=0,"",(I204+Q204))</f>
        <v/>
      </c>
      <c r="Z204" s="207"/>
      <c r="AA204" s="207"/>
      <c r="AB204" s="207"/>
      <c r="AC204" s="207"/>
      <c r="AD204" s="207"/>
      <c r="AE204" s="207"/>
      <c r="AF204" s="208"/>
      <c r="AG204" s="43"/>
      <c r="AH204" s="43"/>
      <c r="AI204" s="43"/>
    </row>
    <row r="205" spans="1:35" ht="15.75" customHeight="1" thickBot="1" x14ac:dyDescent="0.3">
      <c r="A205" s="189"/>
      <c r="B205" s="190"/>
      <c r="C205" s="190"/>
      <c r="D205" s="190"/>
      <c r="E205" s="190"/>
      <c r="F205" s="190"/>
      <c r="G205" s="190"/>
      <c r="H205" s="191"/>
      <c r="I205" s="169"/>
      <c r="J205" s="170"/>
      <c r="K205" s="170"/>
      <c r="L205" s="170"/>
      <c r="M205" s="170"/>
      <c r="N205" s="170"/>
      <c r="O205" s="170"/>
      <c r="P205" s="171"/>
      <c r="Q205" s="169"/>
      <c r="R205" s="170"/>
      <c r="S205" s="170"/>
      <c r="T205" s="170"/>
      <c r="U205" s="170"/>
      <c r="V205" s="170"/>
      <c r="W205" s="170"/>
      <c r="X205" s="171"/>
      <c r="Y205" s="209"/>
      <c r="Z205" s="210"/>
      <c r="AA205" s="210"/>
      <c r="AB205" s="210"/>
      <c r="AC205" s="210"/>
      <c r="AD205" s="210"/>
      <c r="AE205" s="210"/>
      <c r="AF205" s="211"/>
      <c r="AG205" s="43"/>
      <c r="AH205" s="43"/>
      <c r="AI205" s="43"/>
    </row>
    <row r="206" spans="1:35"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row>
    <row r="207" spans="1:35" ht="30" customHeight="1" x14ac:dyDescent="0.25">
      <c r="A207" s="159" t="s">
        <v>26</v>
      </c>
      <c r="B207" s="159"/>
      <c r="C207" s="159"/>
      <c r="D207" s="159"/>
      <c r="E207" s="159"/>
      <c r="F207" s="159"/>
      <c r="G207" s="159"/>
      <c r="H207" s="159"/>
      <c r="I207" s="159"/>
      <c r="J207" s="159"/>
      <c r="K207" s="159"/>
      <c r="L207" s="159"/>
      <c r="M207" s="159"/>
      <c r="N207" s="159"/>
      <c r="O207" s="159"/>
      <c r="P207" s="159"/>
      <c r="Q207" s="159"/>
      <c r="R207" s="159"/>
      <c r="S207" s="195" t="str">
        <f>T20</f>
        <v/>
      </c>
      <c r="T207" s="195"/>
      <c r="U207" s="195"/>
      <c r="V207" s="195"/>
      <c r="W207" s="195"/>
      <c r="X207" s="47"/>
      <c r="Y207" s="2"/>
      <c r="Z207" s="2"/>
      <c r="AA207" s="48"/>
      <c r="AB207" s="48"/>
      <c r="AC207" s="48"/>
      <c r="AD207" s="48"/>
      <c r="AE207" s="47" t="s">
        <v>28</v>
      </c>
      <c r="AF207" s="47"/>
      <c r="AG207" s="47"/>
      <c r="AH207" s="47"/>
      <c r="AI207" s="47"/>
    </row>
    <row r="208" spans="1:35" x14ac:dyDescent="0.25">
      <c r="A208" s="159" t="s">
        <v>27</v>
      </c>
      <c r="B208" s="159"/>
      <c r="C208" s="159"/>
      <c r="D208" s="159"/>
      <c r="E208" s="159"/>
      <c r="F208" s="159"/>
      <c r="G208" s="159"/>
      <c r="H208" s="159"/>
      <c r="I208" s="159"/>
      <c r="J208" s="159"/>
      <c r="K208" s="159"/>
      <c r="L208" s="159"/>
      <c r="M208" s="159"/>
      <c r="N208" s="159"/>
      <c r="O208" s="159"/>
      <c r="P208" s="159"/>
      <c r="Q208" s="159"/>
      <c r="R208" s="159"/>
      <c r="S208" s="195" t="str">
        <f>IF(A1=0,"",(M10))</f>
        <v/>
      </c>
      <c r="T208" s="195"/>
      <c r="U208" s="195"/>
      <c r="V208" s="195"/>
      <c r="W208" s="195"/>
      <c r="X208" s="43"/>
      <c r="Y208" s="2"/>
      <c r="Z208" s="2"/>
      <c r="AA208" s="48"/>
      <c r="AB208" s="48"/>
      <c r="AC208" s="48"/>
      <c r="AD208" s="48"/>
      <c r="AE208" s="47" t="s">
        <v>28</v>
      </c>
      <c r="AF208" s="47"/>
      <c r="AG208" s="43"/>
      <c r="AH208" s="43"/>
      <c r="AI208" s="43"/>
    </row>
    <row r="209" spans="1:35" ht="15.75" thickBot="1" x14ac:dyDescent="0.3">
      <c r="A209" s="49"/>
      <c r="B209" s="49"/>
      <c r="C209" s="49"/>
      <c r="D209" s="49"/>
      <c r="E209" s="49"/>
      <c r="F209" s="49"/>
      <c r="G209" s="49"/>
      <c r="H209" s="49"/>
      <c r="I209" s="49"/>
      <c r="J209" s="49"/>
      <c r="K209" s="49"/>
      <c r="L209" s="49"/>
      <c r="M209" s="49"/>
      <c r="N209" s="49"/>
      <c r="O209" s="49"/>
      <c r="P209" s="49"/>
      <c r="Q209" s="49"/>
      <c r="R209" s="49"/>
      <c r="S209" s="43"/>
      <c r="T209" s="43"/>
      <c r="U209" s="43"/>
      <c r="V209" s="43"/>
      <c r="W209" s="43"/>
      <c r="X209" s="43"/>
      <c r="Y209" s="2"/>
      <c r="Z209" s="2"/>
      <c r="AA209" s="43"/>
      <c r="AB209" s="43"/>
      <c r="AC209" s="43"/>
      <c r="AD209" s="43"/>
      <c r="AE209" s="43"/>
      <c r="AF209" s="43"/>
      <c r="AG209" s="43"/>
      <c r="AH209" s="43"/>
      <c r="AI209" s="43"/>
    </row>
    <row r="210" spans="1:35" ht="21" thickBot="1" x14ac:dyDescent="0.35">
      <c r="A210" s="160" t="s">
        <v>23</v>
      </c>
      <c r="B210" s="160"/>
      <c r="C210" s="160"/>
      <c r="D210" s="160"/>
      <c r="E210" s="160"/>
      <c r="F210" s="160"/>
      <c r="G210" s="160"/>
      <c r="H210" s="160"/>
      <c r="I210" s="160"/>
      <c r="J210" s="160"/>
      <c r="K210" s="160"/>
      <c r="L210" s="160"/>
      <c r="M210" s="160"/>
      <c r="N210" s="160"/>
      <c r="O210" s="160"/>
      <c r="P210" s="160"/>
      <c r="Q210" s="160"/>
      <c r="R210" s="161"/>
      <c r="S210" s="76" t="str">
        <f>U22</f>
        <v/>
      </c>
      <c r="T210" s="77"/>
      <c r="U210" s="77"/>
      <c r="V210" s="77"/>
      <c r="W210" s="77"/>
      <c r="X210" s="78"/>
      <c r="Y210" s="2"/>
      <c r="Z210" s="2"/>
      <c r="AA210" s="48"/>
      <c r="AB210" s="48"/>
      <c r="AC210" s="48"/>
      <c r="AD210" s="48"/>
      <c r="AE210" s="47" t="s">
        <v>28</v>
      </c>
      <c r="AF210" s="47"/>
      <c r="AG210" s="43"/>
      <c r="AH210" s="43"/>
      <c r="AI210" s="43"/>
    </row>
    <row r="211" spans="1:35" ht="12"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row>
    <row r="212" spans="1:35" ht="56.25" customHeight="1" x14ac:dyDescent="0.25">
      <c r="A212" s="92" t="s">
        <v>29</v>
      </c>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c r="AG212" s="92"/>
      <c r="AH212" s="92"/>
      <c r="AI212" s="92"/>
    </row>
    <row r="213" spans="1:35" ht="66" customHeight="1" x14ac:dyDescent="0.25">
      <c r="A213" s="162" t="s">
        <v>24</v>
      </c>
      <c r="B213" s="162"/>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62"/>
      <c r="Y213" s="162"/>
      <c r="Z213" s="162"/>
      <c r="AA213" s="162"/>
      <c r="AB213" s="162"/>
      <c r="AC213" s="162"/>
      <c r="AD213" s="162"/>
      <c r="AE213" s="162"/>
      <c r="AF213" s="162"/>
      <c r="AG213" s="162"/>
      <c r="AH213" s="162"/>
      <c r="AI213" s="162"/>
    </row>
    <row r="214" spans="1:35" ht="30.75" customHeight="1" x14ac:dyDescent="0.4">
      <c r="A214" s="50" t="s">
        <v>70</v>
      </c>
      <c r="B214" s="41"/>
      <c r="C214" s="41"/>
      <c r="D214" s="41"/>
      <c r="E214" s="41"/>
      <c r="F214" s="41"/>
      <c r="G214" s="41"/>
      <c r="H214" s="41"/>
      <c r="I214" s="41"/>
      <c r="J214" s="41"/>
      <c r="K214" s="41"/>
      <c r="L214" s="41"/>
      <c r="M214" s="41"/>
      <c r="N214" s="41"/>
      <c r="O214" s="41"/>
      <c r="P214" s="43"/>
      <c r="Q214" s="43"/>
      <c r="R214" s="50" t="s">
        <v>70</v>
      </c>
      <c r="S214" s="50"/>
      <c r="T214" s="41"/>
      <c r="U214" s="41"/>
      <c r="V214" s="41"/>
      <c r="W214" s="41"/>
      <c r="X214" s="41"/>
      <c r="Y214" s="41"/>
      <c r="Z214" s="41"/>
      <c r="AA214" s="41"/>
      <c r="AB214" s="41"/>
      <c r="AC214" s="41"/>
      <c r="AD214" s="41"/>
      <c r="AE214" s="41"/>
      <c r="AF214" s="41"/>
      <c r="AG214" s="41"/>
      <c r="AH214" s="41"/>
      <c r="AI214" s="43"/>
    </row>
    <row r="215" spans="1:35" ht="18" x14ac:dyDescent="0.25">
      <c r="A215" s="142" t="str">
        <f>J189</f>
        <v/>
      </c>
      <c r="B215" s="142"/>
      <c r="C215" s="142"/>
      <c r="D215" s="142"/>
      <c r="E215" s="142"/>
      <c r="F215" s="142"/>
      <c r="G215" s="142"/>
      <c r="H215" s="142"/>
      <c r="I215" s="142"/>
      <c r="J215" s="142"/>
      <c r="K215" s="142"/>
      <c r="L215" s="142"/>
      <c r="M215" s="142"/>
      <c r="N215" s="142"/>
      <c r="O215" s="142"/>
      <c r="P215" s="43"/>
      <c r="Q215" s="43"/>
      <c r="R215" s="182" t="str">
        <f>J190</f>
        <v/>
      </c>
      <c r="S215" s="182"/>
      <c r="T215" s="182"/>
      <c r="U215" s="182"/>
      <c r="V215" s="182"/>
      <c r="W215" s="182"/>
      <c r="X215" s="182"/>
      <c r="Y215" s="182"/>
      <c r="Z215" s="182"/>
      <c r="AA215" s="182"/>
      <c r="AB215" s="182"/>
      <c r="AC215" s="182"/>
      <c r="AD215" s="182"/>
      <c r="AE215" s="182"/>
      <c r="AF215" s="182"/>
      <c r="AG215" s="182"/>
      <c r="AH215" s="182"/>
      <c r="AI215" s="182"/>
    </row>
    <row r="216" spans="1:35" ht="18" x14ac:dyDescent="0.25">
      <c r="A216" s="51"/>
      <c r="B216" s="51"/>
      <c r="C216" s="51"/>
      <c r="D216" s="51"/>
      <c r="E216" s="51"/>
      <c r="F216" s="51"/>
      <c r="G216" s="51"/>
      <c r="H216" s="51"/>
      <c r="I216" s="51"/>
      <c r="J216" s="51"/>
      <c r="K216" s="51"/>
      <c r="L216" s="51"/>
      <c r="M216" s="51"/>
      <c r="N216" s="51"/>
      <c r="O216" s="51"/>
      <c r="P216" s="43"/>
      <c r="Q216" s="43"/>
      <c r="R216" s="52"/>
      <c r="S216" s="52"/>
      <c r="T216" s="52"/>
      <c r="U216" s="52"/>
      <c r="V216" s="52"/>
      <c r="W216" s="52"/>
      <c r="X216" s="52"/>
      <c r="Y216" s="52"/>
      <c r="Z216" s="52"/>
      <c r="AA216" s="52"/>
      <c r="AB216" s="52"/>
      <c r="AC216" s="52"/>
      <c r="AD216" s="52"/>
      <c r="AE216" s="52"/>
      <c r="AF216" s="52"/>
      <c r="AG216" s="52"/>
      <c r="AH216" s="52"/>
      <c r="AI216" s="52"/>
    </row>
    <row r="217" spans="1:35" ht="13.5" customHeight="1" x14ac:dyDescent="0.25">
      <c r="A217" s="49" t="s">
        <v>25</v>
      </c>
      <c r="B217" s="43"/>
      <c r="C217" s="41"/>
      <c r="D217" s="41"/>
      <c r="E217" s="41"/>
      <c r="F217" s="41"/>
      <c r="G217" s="41"/>
      <c r="H217" s="41"/>
      <c r="I217" s="41"/>
      <c r="J217" s="41"/>
      <c r="K217" s="41"/>
      <c r="L217" s="41"/>
      <c r="M217" s="41"/>
      <c r="N217" s="41"/>
      <c r="O217" s="41"/>
      <c r="P217" s="43"/>
      <c r="Q217" s="43"/>
      <c r="R217" s="43"/>
      <c r="S217" s="43"/>
      <c r="T217" s="43"/>
      <c r="U217" s="43"/>
      <c r="V217" s="43"/>
      <c r="W217" s="43"/>
      <c r="X217" s="43"/>
      <c r="Y217" s="43"/>
      <c r="Z217" s="43"/>
      <c r="AA217" s="43"/>
      <c r="AB217" s="43"/>
      <c r="AC217" s="43"/>
      <c r="AD217" s="43"/>
      <c r="AE217" s="43"/>
      <c r="AF217" s="43"/>
      <c r="AG217" s="43"/>
      <c r="AH217" s="43"/>
      <c r="AI217" s="43"/>
    </row>
    <row r="218" spans="1:35" ht="13.5" customHeight="1" x14ac:dyDescent="0.25">
      <c r="A218" s="49"/>
      <c r="B218" s="43"/>
      <c r="C218" s="45"/>
      <c r="D218" s="45"/>
      <c r="E218" s="45"/>
      <c r="F218" s="45"/>
      <c r="G218" s="45"/>
      <c r="H218" s="45"/>
      <c r="I218" s="45"/>
      <c r="J218" s="45"/>
      <c r="K218" s="45"/>
      <c r="L218" s="45"/>
      <c r="M218" s="45"/>
      <c r="N218" s="45"/>
      <c r="O218" s="45"/>
      <c r="P218" s="43"/>
      <c r="Q218" s="43"/>
      <c r="R218" s="43"/>
      <c r="S218" s="43"/>
      <c r="T218" s="43"/>
      <c r="U218" s="43"/>
      <c r="V218" s="43"/>
      <c r="W218" s="43"/>
      <c r="X218" s="43"/>
      <c r="Y218" s="43"/>
      <c r="Z218" s="43"/>
      <c r="AA218" s="43"/>
      <c r="AB218" s="43"/>
      <c r="AC218" s="43"/>
      <c r="AD218" s="43"/>
      <c r="AE218" s="43"/>
      <c r="AF218" s="43"/>
      <c r="AG218" s="43"/>
      <c r="AH218" s="43"/>
      <c r="AI218" s="43"/>
    </row>
    <row r="219" spans="1:35" ht="23.25" x14ac:dyDescent="0.25">
      <c r="A219" s="112" t="s">
        <v>80</v>
      </c>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row>
    <row r="220" spans="1:35" x14ac:dyDescent="0.25">
      <c r="A220" s="204" t="s">
        <v>127</v>
      </c>
      <c r="B220" s="204"/>
      <c r="C220" s="204"/>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c r="AF220" s="204"/>
      <c r="AG220" s="204"/>
      <c r="AH220" s="204"/>
      <c r="AI220" s="204"/>
    </row>
    <row r="221" spans="1:35" ht="27" customHeight="1" x14ac:dyDescent="0.25">
      <c r="A221" s="183" t="s">
        <v>30</v>
      </c>
      <c r="B221" s="183"/>
      <c r="C221" s="183"/>
      <c r="D221" s="183"/>
      <c r="E221" s="183"/>
      <c r="F221" s="183"/>
      <c r="G221" s="183"/>
      <c r="H221" s="183"/>
      <c r="I221" s="183"/>
      <c r="J221" s="183"/>
      <c r="K221" s="69" t="str">
        <f>UPPER(I12)</f>
        <v/>
      </c>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row>
    <row r="222" spans="1:35" ht="28.5" customHeight="1" x14ac:dyDescent="0.25">
      <c r="A222" s="205" t="s">
        <v>121</v>
      </c>
      <c r="B222" s="205"/>
      <c r="C222" s="205"/>
      <c r="D222" s="205"/>
      <c r="E222" s="205"/>
      <c r="F222" s="205"/>
      <c r="G222" s="205"/>
      <c r="H222" s="205"/>
      <c r="I222" s="205"/>
      <c r="J222" s="70" t="str">
        <f>IF(I14="","",UPPER(I14))</f>
        <v/>
      </c>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row>
    <row r="223" spans="1:35" ht="35.25" customHeight="1" x14ac:dyDescent="0.25">
      <c r="A223" s="61" t="s">
        <v>128</v>
      </c>
      <c r="B223" s="49"/>
      <c r="C223" s="43"/>
      <c r="D223" s="43"/>
      <c r="E223" s="43"/>
      <c r="F223" s="69" t="str">
        <f>UPPER(R16)&amp;" NO. DE PLACA "&amp;UPPER(P18)</f>
        <v xml:space="preserve"> NO. DE PLACA </v>
      </c>
      <c r="G223" s="41"/>
      <c r="H223" s="41"/>
      <c r="I223" s="41"/>
      <c r="J223" s="41"/>
      <c r="K223" s="41"/>
      <c r="L223" s="41"/>
      <c r="M223" s="41"/>
      <c r="N223" s="72"/>
      <c r="O223" s="68"/>
      <c r="P223" s="41"/>
      <c r="Q223" s="41"/>
      <c r="R223" s="41"/>
      <c r="S223" s="41"/>
      <c r="T223" s="41"/>
      <c r="U223" s="41"/>
      <c r="V223" s="41"/>
      <c r="W223" s="41"/>
      <c r="X223" s="41"/>
      <c r="Y223" s="41"/>
      <c r="Z223" s="41"/>
      <c r="AA223" s="41"/>
      <c r="AB223" s="41"/>
      <c r="AC223" s="41"/>
      <c r="AD223" s="41"/>
      <c r="AE223" s="41"/>
      <c r="AF223" s="41"/>
      <c r="AG223" s="41"/>
      <c r="AH223" s="41"/>
      <c r="AI223" s="41"/>
    </row>
    <row r="224" spans="1:35"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row>
    <row r="225" spans="1:35" ht="46.5" customHeight="1" x14ac:dyDescent="0.25">
      <c r="A225" s="165" t="str">
        <f>IF(A1=0,"","Por la presente, usted elige comprar nuestra Exención de daños por pérdida (en lo sucesivo, LDW). La LDW puede cubrir daños a su vehículo, que podría pagar hasta el valor minorista del Kelly Blue Book en caso de una pérdida total.")</f>
        <v/>
      </c>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row>
    <row r="226" spans="1:35" ht="75" customHeight="1" x14ac:dyDescent="0.25">
      <c r="A226" s="92" t="str">
        <f>IF(A1=0,"",("La prima LDW por el término completo de su préstamo ("&amp;M8&amp;" meses) "&amp;"es de $"&amp;Q236&amp;" y está sujeta al cobro de intereses adicionales a la tasa que se muestra en el Contrato de ventas minoristas a plazos, que es "&amp;A236*100&amp;"%"&amp;" y que seguirá acumulando intereses si no se realiza el pago a tiempo. Las siguientes divulgaciones federales sobre la veracidad de los préstamos corresponden únicamente a la prima LDW:"))</f>
        <v/>
      </c>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row>
    <row r="227" spans="1:35" ht="15.75" thickBot="1" x14ac:dyDescent="0.3">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row>
    <row r="228" spans="1:35" x14ac:dyDescent="0.25">
      <c r="A228" s="198"/>
      <c r="B228" s="199"/>
      <c r="C228" s="199"/>
      <c r="D228" s="199"/>
      <c r="E228" s="199"/>
      <c r="F228" s="199"/>
      <c r="G228" s="199"/>
      <c r="H228" s="200"/>
      <c r="I228" s="201"/>
      <c r="J228" s="202"/>
      <c r="K228" s="202"/>
      <c r="L228" s="202"/>
      <c r="M228" s="202"/>
      <c r="N228" s="202"/>
      <c r="O228" s="202"/>
      <c r="P228" s="203"/>
      <c r="Q228" s="201"/>
      <c r="R228" s="202"/>
      <c r="S228" s="202"/>
      <c r="T228" s="202"/>
      <c r="U228" s="202"/>
      <c r="V228" s="202"/>
      <c r="W228" s="202"/>
      <c r="X228" s="203"/>
      <c r="Y228" s="201"/>
      <c r="Z228" s="202"/>
      <c r="AA228" s="202"/>
      <c r="AB228" s="202"/>
      <c r="AC228" s="202"/>
      <c r="AD228" s="202"/>
      <c r="AE228" s="202"/>
      <c r="AF228" s="203"/>
      <c r="AG228" s="43"/>
      <c r="AH228" s="43"/>
      <c r="AI228" s="43"/>
    </row>
    <row r="229" spans="1:35" ht="15.75" x14ac:dyDescent="0.25">
      <c r="A229" s="175" t="s">
        <v>31</v>
      </c>
      <c r="B229" s="176"/>
      <c r="C229" s="176"/>
      <c r="D229" s="176"/>
      <c r="E229" s="176"/>
      <c r="F229" s="176"/>
      <c r="G229" s="176"/>
      <c r="H229" s="177"/>
      <c r="I229" s="175" t="s">
        <v>33</v>
      </c>
      <c r="J229" s="176"/>
      <c r="K229" s="176"/>
      <c r="L229" s="176"/>
      <c r="M229" s="176"/>
      <c r="N229" s="176"/>
      <c r="O229" s="176"/>
      <c r="P229" s="177"/>
      <c r="Q229" s="175" t="s">
        <v>35</v>
      </c>
      <c r="R229" s="176"/>
      <c r="S229" s="176"/>
      <c r="T229" s="176"/>
      <c r="U229" s="176"/>
      <c r="V229" s="176"/>
      <c r="W229" s="176"/>
      <c r="X229" s="177"/>
      <c r="Y229" s="175" t="s">
        <v>37</v>
      </c>
      <c r="Z229" s="176"/>
      <c r="AA229" s="176"/>
      <c r="AB229" s="176"/>
      <c r="AC229" s="176"/>
      <c r="AD229" s="176"/>
      <c r="AE229" s="176"/>
      <c r="AF229" s="177"/>
      <c r="AG229" s="43"/>
      <c r="AH229" s="43"/>
      <c r="AI229" s="43"/>
    </row>
    <row r="230" spans="1:35" ht="15.75" x14ac:dyDescent="0.25">
      <c r="A230" s="175" t="s">
        <v>32</v>
      </c>
      <c r="B230" s="176"/>
      <c r="C230" s="176"/>
      <c r="D230" s="176"/>
      <c r="E230" s="176"/>
      <c r="F230" s="176"/>
      <c r="G230" s="176"/>
      <c r="H230" s="177"/>
      <c r="I230" s="175" t="s">
        <v>34</v>
      </c>
      <c r="J230" s="176"/>
      <c r="K230" s="176"/>
      <c r="L230" s="176"/>
      <c r="M230" s="176"/>
      <c r="N230" s="176"/>
      <c r="O230" s="176"/>
      <c r="P230" s="177"/>
      <c r="Q230" s="175" t="s">
        <v>36</v>
      </c>
      <c r="R230" s="176"/>
      <c r="S230" s="176"/>
      <c r="T230" s="176"/>
      <c r="U230" s="176"/>
      <c r="V230" s="176"/>
      <c r="W230" s="176"/>
      <c r="X230" s="177"/>
      <c r="Y230" s="175" t="s">
        <v>125</v>
      </c>
      <c r="Z230" s="176"/>
      <c r="AA230" s="176"/>
      <c r="AB230" s="176"/>
      <c r="AC230" s="176"/>
      <c r="AD230" s="176"/>
      <c r="AE230" s="176"/>
      <c r="AF230" s="177"/>
      <c r="AG230" s="43"/>
      <c r="AH230" s="43"/>
      <c r="AI230" s="43"/>
    </row>
    <row r="231" spans="1:35" x14ac:dyDescent="0.25">
      <c r="A231" s="44"/>
      <c r="B231" s="45"/>
      <c r="C231" s="45"/>
      <c r="D231" s="45"/>
      <c r="E231" s="45"/>
      <c r="F231" s="45"/>
      <c r="G231" s="45"/>
      <c r="H231" s="46"/>
      <c r="I231" s="212" t="s">
        <v>126</v>
      </c>
      <c r="J231" s="213"/>
      <c r="K231" s="213"/>
      <c r="L231" s="213"/>
      <c r="M231" s="213"/>
      <c r="N231" s="213"/>
      <c r="O231" s="213"/>
      <c r="P231" s="214"/>
      <c r="Q231" s="212" t="s">
        <v>126</v>
      </c>
      <c r="R231" s="213"/>
      <c r="S231" s="213"/>
      <c r="T231" s="213"/>
      <c r="U231" s="213"/>
      <c r="V231" s="213"/>
      <c r="W231" s="213"/>
      <c r="X231" s="214"/>
      <c r="Y231" s="178" t="s">
        <v>45</v>
      </c>
      <c r="Z231" s="179"/>
      <c r="AA231" s="179"/>
      <c r="AB231" s="179"/>
      <c r="AC231" s="179"/>
      <c r="AD231" s="179"/>
      <c r="AE231" s="179"/>
      <c r="AF231" s="180"/>
      <c r="AG231" s="43"/>
      <c r="AH231" s="43"/>
      <c r="AI231" s="43"/>
    </row>
    <row r="232" spans="1:35" x14ac:dyDescent="0.25">
      <c r="A232" s="178" t="s">
        <v>38</v>
      </c>
      <c r="B232" s="179"/>
      <c r="C232" s="179"/>
      <c r="D232" s="179"/>
      <c r="E232" s="179"/>
      <c r="F232" s="179"/>
      <c r="G232" s="179"/>
      <c r="H232" s="180"/>
      <c r="I232" s="178" t="s">
        <v>41</v>
      </c>
      <c r="J232" s="179"/>
      <c r="K232" s="179"/>
      <c r="L232" s="179"/>
      <c r="M232" s="179"/>
      <c r="N232" s="179"/>
      <c r="O232" s="179"/>
      <c r="P232" s="180"/>
      <c r="Q232" s="178"/>
      <c r="R232" s="179"/>
      <c r="S232" s="179"/>
      <c r="T232" s="179"/>
      <c r="U232" s="179"/>
      <c r="V232" s="179"/>
      <c r="W232" s="179"/>
      <c r="X232" s="180"/>
      <c r="Y232" s="178" t="s">
        <v>46</v>
      </c>
      <c r="Z232" s="179"/>
      <c r="AA232" s="179"/>
      <c r="AB232" s="179"/>
      <c r="AC232" s="179"/>
      <c r="AD232" s="179"/>
      <c r="AE232" s="179"/>
      <c r="AF232" s="180"/>
      <c r="AG232" s="43"/>
      <c r="AH232" s="43"/>
      <c r="AI232" s="43"/>
    </row>
    <row r="233" spans="1:35" x14ac:dyDescent="0.25">
      <c r="A233" s="178" t="s">
        <v>39</v>
      </c>
      <c r="B233" s="179"/>
      <c r="C233" s="179"/>
      <c r="D233" s="179"/>
      <c r="E233" s="179"/>
      <c r="F233" s="179"/>
      <c r="G233" s="179"/>
      <c r="H233" s="180"/>
      <c r="I233" s="178" t="s">
        <v>42</v>
      </c>
      <c r="J233" s="179"/>
      <c r="K233" s="179"/>
      <c r="L233" s="179"/>
      <c r="M233" s="179"/>
      <c r="N233" s="179"/>
      <c r="O233" s="179"/>
      <c r="P233" s="180"/>
      <c r="Q233" s="178"/>
      <c r="R233" s="179"/>
      <c r="S233" s="179"/>
      <c r="T233" s="179"/>
      <c r="U233" s="179"/>
      <c r="V233" s="179"/>
      <c r="W233" s="179"/>
      <c r="X233" s="180"/>
      <c r="Y233" s="178" t="s">
        <v>47</v>
      </c>
      <c r="Z233" s="179"/>
      <c r="AA233" s="179"/>
      <c r="AB233" s="179"/>
      <c r="AC233" s="179"/>
      <c r="AD233" s="179"/>
      <c r="AE233" s="179"/>
      <c r="AF233" s="180"/>
      <c r="AG233" s="43"/>
      <c r="AH233" s="43"/>
      <c r="AI233" s="43"/>
    </row>
    <row r="234" spans="1:35" x14ac:dyDescent="0.25">
      <c r="A234" s="178" t="s">
        <v>40</v>
      </c>
      <c r="B234" s="179"/>
      <c r="C234" s="179"/>
      <c r="D234" s="179"/>
      <c r="E234" s="179"/>
      <c r="F234" s="179"/>
      <c r="G234" s="179"/>
      <c r="H234" s="180"/>
      <c r="I234" s="178" t="s">
        <v>43</v>
      </c>
      <c r="J234" s="179"/>
      <c r="K234" s="179"/>
      <c r="L234" s="179"/>
      <c r="M234" s="179"/>
      <c r="N234" s="179"/>
      <c r="O234" s="179"/>
      <c r="P234" s="180"/>
      <c r="Q234" s="178" t="s">
        <v>44</v>
      </c>
      <c r="R234" s="179"/>
      <c r="S234" s="179"/>
      <c r="T234" s="179"/>
      <c r="U234" s="179"/>
      <c r="V234" s="179"/>
      <c r="W234" s="179"/>
      <c r="X234" s="180"/>
      <c r="Y234" s="178" t="s">
        <v>48</v>
      </c>
      <c r="Z234" s="179"/>
      <c r="AA234" s="179"/>
      <c r="AB234" s="179"/>
      <c r="AC234" s="179"/>
      <c r="AD234" s="179"/>
      <c r="AE234" s="179"/>
      <c r="AF234" s="180"/>
      <c r="AG234" s="43"/>
      <c r="AH234" s="43"/>
      <c r="AI234" s="43"/>
    </row>
    <row r="235" spans="1:35" x14ac:dyDescent="0.25">
      <c r="A235" s="44"/>
      <c r="B235" s="45"/>
      <c r="C235" s="45"/>
      <c r="D235" s="45"/>
      <c r="E235" s="45"/>
      <c r="F235" s="45"/>
      <c r="G235" s="45"/>
      <c r="H235" s="46"/>
      <c r="I235" s="44"/>
      <c r="J235" s="45"/>
      <c r="K235" s="45"/>
      <c r="L235" s="45"/>
      <c r="M235" s="45"/>
      <c r="N235" s="45"/>
      <c r="O235" s="45"/>
      <c r="P235" s="46"/>
      <c r="Q235" s="44"/>
      <c r="R235" s="45"/>
      <c r="S235" s="45"/>
      <c r="T235" s="45"/>
      <c r="U235" s="45"/>
      <c r="V235" s="45"/>
      <c r="W235" s="45"/>
      <c r="X235" s="46"/>
      <c r="Y235" s="178" t="s">
        <v>49</v>
      </c>
      <c r="Z235" s="179"/>
      <c r="AA235" s="179"/>
      <c r="AB235" s="179"/>
      <c r="AC235" s="179"/>
      <c r="AD235" s="179"/>
      <c r="AE235" s="179"/>
      <c r="AF235" s="180"/>
      <c r="AG235" s="43"/>
      <c r="AH235" s="43"/>
      <c r="AI235" s="43"/>
    </row>
    <row r="236" spans="1:35" ht="15" customHeight="1" x14ac:dyDescent="0.25">
      <c r="A236" s="186" t="str">
        <f>IF(A1=0,"",($M$9))</f>
        <v/>
      </c>
      <c r="B236" s="187"/>
      <c r="C236" s="187"/>
      <c r="D236" s="187"/>
      <c r="E236" s="187"/>
      <c r="F236" s="187"/>
      <c r="G236" s="187"/>
      <c r="H236" s="188"/>
      <c r="I236" s="166" t="str">
        <f>IF(A1=0,"",(($T$20*$M$8)-$Q$204))</f>
        <v/>
      </c>
      <c r="J236" s="167"/>
      <c r="K236" s="167"/>
      <c r="L236" s="167"/>
      <c r="M236" s="167"/>
      <c r="N236" s="167"/>
      <c r="O236" s="167"/>
      <c r="P236" s="168"/>
      <c r="Q236" s="166" t="str">
        <f>IF(A1=0,"",(VLOOKUP($M$7,Rates!$A:$AS,(MATCH($M$8,Rates!1:1,0)),TRUE)))</f>
        <v/>
      </c>
      <c r="R236" s="167"/>
      <c r="S236" s="167"/>
      <c r="T236" s="167"/>
      <c r="U236" s="167"/>
      <c r="V236" s="167"/>
      <c r="W236" s="167"/>
      <c r="X236" s="168"/>
      <c r="Y236" s="206" t="str">
        <f>IF(A1=0,"",(I236+Q236))</f>
        <v/>
      </c>
      <c r="Z236" s="207"/>
      <c r="AA236" s="207"/>
      <c r="AB236" s="207"/>
      <c r="AC236" s="207"/>
      <c r="AD236" s="207"/>
      <c r="AE236" s="207"/>
      <c r="AF236" s="208"/>
      <c r="AG236" s="43"/>
      <c r="AH236" s="43"/>
      <c r="AI236" s="43"/>
    </row>
    <row r="237" spans="1:35" ht="15.75" customHeight="1" thickBot="1" x14ac:dyDescent="0.3">
      <c r="A237" s="189"/>
      <c r="B237" s="190"/>
      <c r="C237" s="190"/>
      <c r="D237" s="190"/>
      <c r="E237" s="190"/>
      <c r="F237" s="190"/>
      <c r="G237" s="190"/>
      <c r="H237" s="191"/>
      <c r="I237" s="169"/>
      <c r="J237" s="170"/>
      <c r="K237" s="170"/>
      <c r="L237" s="170"/>
      <c r="M237" s="170"/>
      <c r="N237" s="170"/>
      <c r="O237" s="170"/>
      <c r="P237" s="171"/>
      <c r="Q237" s="169"/>
      <c r="R237" s="170"/>
      <c r="S237" s="170"/>
      <c r="T237" s="170"/>
      <c r="U237" s="170"/>
      <c r="V237" s="170"/>
      <c r="W237" s="170"/>
      <c r="X237" s="171"/>
      <c r="Y237" s="209"/>
      <c r="Z237" s="210"/>
      <c r="AA237" s="210"/>
      <c r="AB237" s="210"/>
      <c r="AC237" s="210"/>
      <c r="AD237" s="210"/>
      <c r="AE237" s="210"/>
      <c r="AF237" s="211"/>
      <c r="AG237" s="43"/>
      <c r="AH237" s="43"/>
      <c r="AI237" s="43"/>
    </row>
    <row r="238" spans="1:35"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row>
    <row r="239" spans="1:35" x14ac:dyDescent="0.25">
      <c r="A239" s="159" t="s">
        <v>50</v>
      </c>
      <c r="B239" s="159"/>
      <c r="C239" s="159"/>
      <c r="D239" s="159"/>
      <c r="E239" s="159"/>
      <c r="F239" s="159"/>
      <c r="G239" s="159"/>
      <c r="H239" s="159"/>
      <c r="I239" s="159"/>
      <c r="J239" s="159"/>
      <c r="K239" s="159"/>
      <c r="L239" s="159"/>
      <c r="M239" s="159"/>
      <c r="N239" s="159"/>
      <c r="O239" s="159"/>
      <c r="P239" s="159"/>
      <c r="Q239" s="159"/>
      <c r="R239" s="159"/>
      <c r="S239" s="195" t="str">
        <f>T20</f>
        <v/>
      </c>
      <c r="T239" s="195"/>
      <c r="U239" s="195"/>
      <c r="V239" s="195"/>
      <c r="W239" s="195"/>
      <c r="X239" s="47"/>
      <c r="Y239" s="2"/>
      <c r="Z239" s="2"/>
      <c r="AA239" s="2"/>
      <c r="AB239" s="48"/>
      <c r="AC239" s="48"/>
      <c r="AD239" s="48"/>
      <c r="AE239" s="48"/>
      <c r="AF239" s="47" t="s">
        <v>55</v>
      </c>
      <c r="AG239" s="47"/>
      <c r="AH239" s="47"/>
      <c r="AI239" s="47"/>
    </row>
    <row r="240" spans="1:35" x14ac:dyDescent="0.25">
      <c r="A240" s="159" t="s">
        <v>51</v>
      </c>
      <c r="B240" s="159"/>
      <c r="C240" s="159"/>
      <c r="D240" s="159"/>
      <c r="E240" s="159"/>
      <c r="F240" s="159"/>
      <c r="G240" s="159"/>
      <c r="H240" s="159"/>
      <c r="I240" s="159"/>
      <c r="J240" s="159"/>
      <c r="K240" s="159"/>
      <c r="L240" s="159"/>
      <c r="M240" s="159"/>
      <c r="N240" s="159"/>
      <c r="O240" s="159"/>
      <c r="P240" s="159"/>
      <c r="Q240" s="159"/>
      <c r="R240" s="159"/>
      <c r="S240" s="195" t="str">
        <f>IF(A1=0,"",(M10))</f>
        <v/>
      </c>
      <c r="T240" s="195"/>
      <c r="U240" s="195"/>
      <c r="V240" s="195"/>
      <c r="W240" s="195"/>
      <c r="X240" s="43"/>
      <c r="Y240" s="2"/>
      <c r="Z240" s="2"/>
      <c r="AA240" s="2"/>
      <c r="AB240" s="48"/>
      <c r="AC240" s="48"/>
      <c r="AD240" s="48"/>
      <c r="AE240" s="48"/>
      <c r="AF240" s="47" t="s">
        <v>55</v>
      </c>
      <c r="AG240" s="47"/>
      <c r="AH240" s="47"/>
      <c r="AI240" s="43"/>
    </row>
    <row r="241" spans="1:35" ht="15.75" thickBot="1" x14ac:dyDescent="0.3">
      <c r="A241" s="49"/>
      <c r="B241" s="49"/>
      <c r="C241" s="49"/>
      <c r="D241" s="49"/>
      <c r="E241" s="49"/>
      <c r="F241" s="49"/>
      <c r="G241" s="49"/>
      <c r="H241" s="49"/>
      <c r="I241" s="49"/>
      <c r="J241" s="49"/>
      <c r="K241" s="49"/>
      <c r="L241" s="49"/>
      <c r="M241" s="49"/>
      <c r="N241" s="49"/>
      <c r="O241" s="49"/>
      <c r="P241" s="49"/>
      <c r="Q241" s="49"/>
      <c r="R241" s="49"/>
      <c r="S241" s="43"/>
      <c r="T241" s="43"/>
      <c r="U241" s="43"/>
      <c r="V241" s="43"/>
      <c r="W241" s="43"/>
      <c r="X241" s="43"/>
      <c r="Y241" s="2"/>
      <c r="Z241" s="2"/>
      <c r="AA241" s="2"/>
      <c r="AB241" s="43"/>
      <c r="AC241" s="43"/>
      <c r="AD241" s="43"/>
      <c r="AE241" s="43"/>
      <c r="AF241" s="43"/>
      <c r="AG241" s="43"/>
      <c r="AH241" s="43"/>
      <c r="AI241" s="43"/>
    </row>
    <row r="242" spans="1:35" ht="21" thickBot="1" x14ac:dyDescent="0.35">
      <c r="A242" s="196" t="s">
        <v>52</v>
      </c>
      <c r="B242" s="196"/>
      <c r="C242" s="196"/>
      <c r="D242" s="196"/>
      <c r="E242" s="196"/>
      <c r="F242" s="196"/>
      <c r="G242" s="196"/>
      <c r="H242" s="196"/>
      <c r="I242" s="196"/>
      <c r="J242" s="196"/>
      <c r="K242" s="196"/>
      <c r="L242" s="196"/>
      <c r="M242" s="196"/>
      <c r="N242" s="196"/>
      <c r="O242" s="196"/>
      <c r="P242" s="196"/>
      <c r="Q242" s="196"/>
      <c r="R242" s="197"/>
      <c r="S242" s="76" t="str">
        <f>U22</f>
        <v/>
      </c>
      <c r="T242" s="77"/>
      <c r="U242" s="77"/>
      <c r="V242" s="77"/>
      <c r="W242" s="77"/>
      <c r="X242" s="78"/>
      <c r="Y242" s="2"/>
      <c r="Z242" s="2"/>
      <c r="AA242" s="2"/>
      <c r="AB242" s="48"/>
      <c r="AC242" s="48"/>
      <c r="AD242" s="48"/>
      <c r="AE242" s="48"/>
      <c r="AF242" s="47" t="s">
        <v>55</v>
      </c>
      <c r="AG242" s="47"/>
      <c r="AH242" s="47"/>
      <c r="AI242" s="43"/>
    </row>
    <row r="243" spans="1:35" ht="11.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row>
    <row r="244" spans="1:35" ht="74.25" customHeight="1" x14ac:dyDescent="0.25">
      <c r="A244" s="92" t="s">
        <v>53</v>
      </c>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c r="AG244" s="92"/>
      <c r="AH244" s="92"/>
      <c r="AI244" s="92"/>
    </row>
    <row r="245" spans="1:35" ht="66" customHeight="1" x14ac:dyDescent="0.25">
      <c r="A245" s="181" t="s">
        <v>54</v>
      </c>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row>
    <row r="246" spans="1:35" ht="21.75" customHeight="1" x14ac:dyDescent="0.3">
      <c r="A246" s="64" t="s">
        <v>72</v>
      </c>
      <c r="B246" s="41"/>
      <c r="C246" s="41"/>
      <c r="D246" s="41"/>
      <c r="E246" s="41"/>
      <c r="F246" s="41"/>
      <c r="G246" s="41"/>
      <c r="H246" s="41"/>
      <c r="I246" s="41"/>
      <c r="J246" s="41"/>
      <c r="K246" s="41"/>
      <c r="L246" s="41"/>
      <c r="M246" s="41"/>
      <c r="N246" s="43"/>
      <c r="O246" s="43"/>
      <c r="P246" s="43"/>
      <c r="Q246" s="43"/>
      <c r="R246" s="43"/>
      <c r="S246" s="43"/>
      <c r="T246" s="64" t="s">
        <v>72</v>
      </c>
      <c r="U246" s="41"/>
      <c r="V246" s="41"/>
      <c r="W246" s="41"/>
      <c r="X246" s="41"/>
      <c r="Y246" s="41"/>
      <c r="Z246" s="41"/>
      <c r="AA246" s="41"/>
      <c r="AB246" s="41"/>
      <c r="AC246" s="41"/>
      <c r="AD246" s="41"/>
      <c r="AE246" s="41"/>
      <c r="AF246" s="41"/>
      <c r="AG246" s="41"/>
      <c r="AH246" s="43"/>
      <c r="AI246" s="43"/>
    </row>
    <row r="247" spans="1:35" ht="18" x14ac:dyDescent="0.25">
      <c r="A247" s="142" t="str">
        <f>UPPER(I12)</f>
        <v/>
      </c>
      <c r="B247" s="142"/>
      <c r="C247" s="142"/>
      <c r="D247" s="142"/>
      <c r="E247" s="142"/>
      <c r="F247" s="142"/>
      <c r="G247" s="142"/>
      <c r="H247" s="142"/>
      <c r="I247" s="142"/>
      <c r="J247" s="142"/>
      <c r="K247" s="142"/>
      <c r="L247" s="142"/>
      <c r="M247" s="142"/>
      <c r="N247" s="43"/>
      <c r="O247" s="43"/>
      <c r="P247" s="43"/>
      <c r="Q247" s="43"/>
      <c r="R247" s="182" t="str">
        <f>IF(I14="","",UPPER(I14))</f>
        <v/>
      </c>
      <c r="S247" s="182"/>
      <c r="T247" s="182"/>
      <c r="U247" s="182"/>
      <c r="V247" s="182"/>
      <c r="W247" s="182"/>
      <c r="X247" s="182"/>
      <c r="Y247" s="182"/>
      <c r="Z247" s="182"/>
      <c r="AA247" s="182"/>
      <c r="AB247" s="182"/>
      <c r="AC247" s="182"/>
      <c r="AD247" s="182"/>
      <c r="AE247" s="182"/>
      <c r="AF247" s="182"/>
      <c r="AG247" s="182"/>
      <c r="AH247" s="182"/>
      <c r="AI247" s="182"/>
    </row>
    <row r="248" spans="1:35" ht="12" customHeight="1" x14ac:dyDescent="0.25">
      <c r="A248" s="54"/>
      <c r="B248" s="54"/>
      <c r="C248" s="54"/>
      <c r="D248" s="54"/>
      <c r="E248" s="54"/>
      <c r="F248" s="54"/>
      <c r="G248" s="54"/>
      <c r="H248" s="54"/>
      <c r="I248" s="54"/>
      <c r="J248" s="54"/>
      <c r="K248" s="54"/>
      <c r="L248" s="54"/>
      <c r="M248" s="54"/>
      <c r="N248" s="43"/>
      <c r="O248" s="43"/>
      <c r="P248" s="43"/>
      <c r="Q248" s="43"/>
      <c r="R248" s="55"/>
      <c r="S248" s="55"/>
      <c r="T248" s="55"/>
      <c r="U248" s="55"/>
      <c r="V248" s="55"/>
      <c r="W248" s="55"/>
      <c r="X248" s="55"/>
      <c r="Y248" s="55"/>
      <c r="Z248" s="55"/>
      <c r="AA248" s="55"/>
      <c r="AB248" s="55"/>
      <c r="AC248" s="55"/>
      <c r="AD248" s="55"/>
      <c r="AE248" s="55"/>
      <c r="AF248" s="55"/>
      <c r="AG248" s="55"/>
      <c r="AH248" s="55"/>
      <c r="AI248" s="55"/>
    </row>
    <row r="249" spans="1:35" ht="9" customHeight="1" x14ac:dyDescent="0.25">
      <c r="A249" s="54"/>
      <c r="B249" s="54"/>
      <c r="C249" s="54"/>
      <c r="D249" s="54"/>
      <c r="E249" s="54"/>
      <c r="F249" s="54"/>
      <c r="G249" s="54"/>
      <c r="H249" s="54"/>
      <c r="I249" s="54"/>
      <c r="J249" s="54"/>
      <c r="K249" s="54"/>
      <c r="L249" s="54"/>
      <c r="M249" s="54"/>
      <c r="N249" s="43"/>
      <c r="O249" s="43"/>
      <c r="P249" s="43"/>
      <c r="Q249" s="43"/>
      <c r="R249" s="55"/>
      <c r="S249" s="55"/>
      <c r="T249" s="55"/>
      <c r="U249" s="55"/>
      <c r="V249" s="55"/>
      <c r="W249" s="55"/>
      <c r="X249" s="55"/>
      <c r="Y249" s="55"/>
      <c r="Z249" s="55"/>
      <c r="AA249" s="55"/>
      <c r="AB249" s="55"/>
      <c r="AC249" s="55"/>
      <c r="AD249" s="55"/>
      <c r="AE249" s="55"/>
      <c r="AF249" s="55"/>
      <c r="AG249" s="55"/>
      <c r="AH249" s="55"/>
      <c r="AI249" s="55"/>
    </row>
    <row r="250" spans="1:35" x14ac:dyDescent="0.25">
      <c r="A250" s="49" t="s">
        <v>25</v>
      </c>
      <c r="B250" s="43"/>
      <c r="C250" s="41"/>
      <c r="D250" s="41"/>
      <c r="E250" s="41"/>
      <c r="F250" s="41"/>
      <c r="G250" s="41"/>
      <c r="H250" s="41"/>
      <c r="I250" s="41"/>
      <c r="J250" s="41"/>
      <c r="K250" s="41"/>
      <c r="L250" s="41"/>
      <c r="M250" s="41"/>
      <c r="N250" s="41"/>
      <c r="O250" s="41"/>
      <c r="P250" s="43"/>
      <c r="Q250" s="43"/>
      <c r="R250" s="43"/>
      <c r="S250" s="43"/>
      <c r="T250" s="43"/>
      <c r="U250" s="43"/>
      <c r="V250" s="43"/>
      <c r="W250" s="43"/>
      <c r="X250" s="43"/>
      <c r="Y250" s="43"/>
      <c r="Z250" s="43"/>
      <c r="AA250" s="43"/>
      <c r="AB250" s="43"/>
      <c r="AC250" s="43"/>
      <c r="AD250" s="43"/>
      <c r="AE250" s="43"/>
      <c r="AF250" s="43"/>
      <c r="AG250" s="43"/>
      <c r="AH250" s="43"/>
      <c r="AI250" s="43"/>
    </row>
    <row r="251" spans="1:35" x14ac:dyDescent="0.25">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row>
    <row r="252" spans="1:35" x14ac:dyDescent="0.25">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row>
    <row r="253" spans="1:35" x14ac:dyDescent="0.25">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row>
    <row r="254" spans="1:35" x14ac:dyDescent="0.25">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row>
    <row r="255" spans="1:35" x14ac:dyDescent="0.25">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row>
    <row r="256" spans="1:35" x14ac:dyDescent="0.25">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row>
    <row r="257" spans="1:35" x14ac:dyDescent="0.25">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row>
    <row r="258" spans="1:35" x14ac:dyDescent="0.25">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row>
    <row r="259" spans="1:35" x14ac:dyDescent="0.25">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row>
    <row r="260" spans="1:35" x14ac:dyDescent="0.25">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row>
    <row r="261" spans="1:35" x14ac:dyDescent="0.25">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row>
    <row r="262" spans="1:35" x14ac:dyDescent="0.25">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row>
    <row r="263" spans="1:35" x14ac:dyDescent="0.25">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row>
    <row r="264" spans="1:35" x14ac:dyDescent="0.25">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row>
    <row r="265" spans="1:35" x14ac:dyDescent="0.25">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row>
    <row r="266" spans="1:35" x14ac:dyDescent="0.25">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row>
    <row r="267" spans="1:35" x14ac:dyDescent="0.25">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row>
    <row r="268" spans="1:35" x14ac:dyDescent="0.25">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row>
    <row r="269" spans="1:35" x14ac:dyDescent="0.25">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row>
    <row r="270" spans="1:35" x14ac:dyDescent="0.25">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row>
    <row r="271" spans="1:35" x14ac:dyDescent="0.25">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row>
    <row r="272" spans="1:35" x14ac:dyDescent="0.25">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row>
    <row r="273" spans="1:35" x14ac:dyDescent="0.25">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row>
    <row r="274" spans="1:35" x14ac:dyDescent="0.25">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row>
    <row r="275" spans="1:35" x14ac:dyDescent="0.25">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row>
    <row r="276" spans="1:35" x14ac:dyDescent="0.25">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row>
    <row r="277" spans="1:35" x14ac:dyDescent="0.25">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row>
    <row r="278" spans="1:35" x14ac:dyDescent="0.25">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row>
    <row r="279" spans="1:35" x14ac:dyDescent="0.25">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row>
    <row r="280" spans="1:35" x14ac:dyDescent="0.25">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row>
    <row r="281" spans="1:35" x14ac:dyDescent="0.25">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row>
    <row r="282" spans="1:35" x14ac:dyDescent="0.25">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row>
    <row r="283" spans="1:35" x14ac:dyDescent="0.25">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row>
    <row r="284" spans="1:35" x14ac:dyDescent="0.25">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row>
    <row r="285" spans="1:35" x14ac:dyDescent="0.25">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row>
    <row r="286" spans="1:35" x14ac:dyDescent="0.25">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row>
    <row r="287" spans="1:35" x14ac:dyDescent="0.25">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row>
    <row r="288" spans="1:35" x14ac:dyDescent="0.25">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row>
    <row r="289" spans="1:35" x14ac:dyDescent="0.25">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row>
    <row r="290" spans="1:35" x14ac:dyDescent="0.25">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row>
    <row r="291" spans="1:35" x14ac:dyDescent="0.25">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row>
    <row r="292" spans="1:35" x14ac:dyDescent="0.25">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row>
    <row r="293" spans="1:35" x14ac:dyDescent="0.25">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row>
    <row r="294" spans="1:35" x14ac:dyDescent="0.2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row>
    <row r="295" spans="1:35" x14ac:dyDescent="0.25">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row>
    <row r="296" spans="1:35" x14ac:dyDescent="0.25">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row>
    <row r="297" spans="1:35" x14ac:dyDescent="0.25">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row>
    <row r="298" spans="1:35" x14ac:dyDescent="0.25">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row>
    <row r="299" spans="1:35" x14ac:dyDescent="0.25">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row>
    <row r="300" spans="1:35" x14ac:dyDescent="0.25">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row>
    <row r="301" spans="1:35" x14ac:dyDescent="0.25">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row>
    <row r="302" spans="1:35" x14ac:dyDescent="0.25">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row>
    <row r="303" spans="1:35" x14ac:dyDescent="0.25">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row>
    <row r="304" spans="1:35" x14ac:dyDescent="0.25">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row>
    <row r="305" spans="1:35" x14ac:dyDescent="0.25">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row>
    <row r="306" spans="1:35" x14ac:dyDescent="0.25">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row>
    <row r="307" spans="1:35" x14ac:dyDescent="0.25">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row>
    <row r="308" spans="1:35" x14ac:dyDescent="0.25">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row>
    <row r="309" spans="1:35" x14ac:dyDescent="0.25">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row>
    <row r="310" spans="1:35" x14ac:dyDescent="0.25">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row>
    <row r="311" spans="1:35" x14ac:dyDescent="0.25">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row>
    <row r="312" spans="1:35" x14ac:dyDescent="0.25">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row>
    <row r="313" spans="1:35" x14ac:dyDescent="0.25">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row>
    <row r="314" spans="1:35" x14ac:dyDescent="0.25">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row>
  </sheetData>
  <sheetProtection password="C4CD" sheet="1" objects="1" scenarios="1" selectLockedCells="1"/>
  <mergeCells count="173">
    <mergeCell ref="A5:AI5"/>
    <mergeCell ref="A8:L8"/>
    <mergeCell ref="A7:L7"/>
    <mergeCell ref="A200:H200"/>
    <mergeCell ref="A201:H201"/>
    <mergeCell ref="A202:H202"/>
    <mergeCell ref="A204:H205"/>
    <mergeCell ref="A196:H196"/>
    <mergeCell ref="A197:H197"/>
    <mergeCell ref="A198:H198"/>
    <mergeCell ref="M7:S7"/>
    <mergeCell ref="A10:L10"/>
    <mergeCell ref="A9:L9"/>
    <mergeCell ref="Y202:AF202"/>
    <mergeCell ref="Y204:AF205"/>
    <mergeCell ref="Y199:AF199"/>
    <mergeCell ref="Y203:AF203"/>
    <mergeCell ref="Y196:AF196"/>
    <mergeCell ref="Y197:AF197"/>
    <mergeCell ref="Y198:AF198"/>
    <mergeCell ref="M8:S8"/>
    <mergeCell ref="M9:S9"/>
    <mergeCell ref="I198:P198"/>
    <mergeCell ref="I200:P200"/>
    <mergeCell ref="Y200:AF200"/>
    <mergeCell ref="Y201:AF201"/>
    <mergeCell ref="I202:P202"/>
    <mergeCell ref="I204:P205"/>
    <mergeCell ref="Q196:X196"/>
    <mergeCell ref="Q197:X197"/>
    <mergeCell ref="Q198:X198"/>
    <mergeCell ref="Q200:X200"/>
    <mergeCell ref="Q201:X201"/>
    <mergeCell ref="Q202:X202"/>
    <mergeCell ref="Y231:AF231"/>
    <mergeCell ref="A232:H232"/>
    <mergeCell ref="I232:P232"/>
    <mergeCell ref="Q232:X232"/>
    <mergeCell ref="Y232:AF232"/>
    <mergeCell ref="A229:H229"/>
    <mergeCell ref="I229:P229"/>
    <mergeCell ref="Q229:X229"/>
    <mergeCell ref="Y229:AF229"/>
    <mergeCell ref="A230:H230"/>
    <mergeCell ref="I230:P230"/>
    <mergeCell ref="Q230:X230"/>
    <mergeCell ref="Y230:AF230"/>
    <mergeCell ref="Q231:X231"/>
    <mergeCell ref="I231:P231"/>
    <mergeCell ref="Y236:AF237"/>
    <mergeCell ref="A233:H233"/>
    <mergeCell ref="I233:P233"/>
    <mergeCell ref="Q233:X233"/>
    <mergeCell ref="Y233:AF233"/>
    <mergeCell ref="A234:H234"/>
    <mergeCell ref="I234:P234"/>
    <mergeCell ref="Q234:X234"/>
    <mergeCell ref="Y234:AF234"/>
    <mergeCell ref="M10:S10"/>
    <mergeCell ref="A239:R239"/>
    <mergeCell ref="S239:W239"/>
    <mergeCell ref="A240:R240"/>
    <mergeCell ref="S240:W240"/>
    <mergeCell ref="A242:R242"/>
    <mergeCell ref="A226:AI226"/>
    <mergeCell ref="A228:H228"/>
    <mergeCell ref="I228:P228"/>
    <mergeCell ref="Q228:X228"/>
    <mergeCell ref="Y228:AF228"/>
    <mergeCell ref="A219:AI219"/>
    <mergeCell ref="A220:AI220"/>
    <mergeCell ref="A222:I222"/>
    <mergeCell ref="A225:AI225"/>
    <mergeCell ref="R215:AI215"/>
    <mergeCell ref="A187:AI187"/>
    <mergeCell ref="A188:AI188"/>
    <mergeCell ref="S207:W207"/>
    <mergeCell ref="S208:W208"/>
    <mergeCell ref="I12:AH12"/>
    <mergeCell ref="I14:AH14"/>
    <mergeCell ref="Y235:AF235"/>
    <mergeCell ref="Q236:X237"/>
    <mergeCell ref="A244:AI244"/>
    <mergeCell ref="A245:AI245"/>
    <mergeCell ref="A247:M247"/>
    <mergeCell ref="R247:AI247"/>
    <mergeCell ref="A221:J221"/>
    <mergeCell ref="A100:AI100"/>
    <mergeCell ref="A86:AI86"/>
    <mergeCell ref="A96:AI96"/>
    <mergeCell ref="A97:AI97"/>
    <mergeCell ref="A99:AI99"/>
    <mergeCell ref="A118:M118"/>
    <mergeCell ref="T118:AI118"/>
    <mergeCell ref="A123:J123"/>
    <mergeCell ref="A91:AI91"/>
    <mergeCell ref="A89:AI89"/>
    <mergeCell ref="A90:AI90"/>
    <mergeCell ref="A88:AI88"/>
    <mergeCell ref="A87:AI87"/>
    <mergeCell ref="A92:AI92"/>
    <mergeCell ref="A93:AI93"/>
    <mergeCell ref="A94:AI94"/>
    <mergeCell ref="A95:AI95"/>
    <mergeCell ref="A236:H237"/>
    <mergeCell ref="I236:P237"/>
    <mergeCell ref="A215:O215"/>
    <mergeCell ref="A66:AI66"/>
    <mergeCell ref="A68:H68"/>
    <mergeCell ref="A73:AI73"/>
    <mergeCell ref="A74:AI74"/>
    <mergeCell ref="A75:AI75"/>
    <mergeCell ref="N64:AI64"/>
    <mergeCell ref="N68:AI71"/>
    <mergeCell ref="A76:AI81"/>
    <mergeCell ref="A85:J85"/>
    <mergeCell ref="A207:R207"/>
    <mergeCell ref="A208:R208"/>
    <mergeCell ref="A210:R210"/>
    <mergeCell ref="A213:AI213"/>
    <mergeCell ref="A212:AI212"/>
    <mergeCell ref="A189:I189"/>
    <mergeCell ref="A190:I190"/>
    <mergeCell ref="A193:AI193"/>
    <mergeCell ref="A194:AI194"/>
    <mergeCell ref="Q204:X205"/>
    <mergeCell ref="I196:P196"/>
    <mergeCell ref="I197:P197"/>
    <mergeCell ref="I201:P201"/>
    <mergeCell ref="A177:AI177"/>
    <mergeCell ref="A171:AI171"/>
    <mergeCell ref="A172:AI172"/>
    <mergeCell ref="A173:AI173"/>
    <mergeCell ref="R16:AH16"/>
    <mergeCell ref="P18:Z18"/>
    <mergeCell ref="T20:AA20"/>
    <mergeCell ref="U22:AB22"/>
    <mergeCell ref="A20:R20"/>
    <mergeCell ref="A22:R22"/>
    <mergeCell ref="A98:AI98"/>
    <mergeCell ref="A52:AI52"/>
    <mergeCell ref="A65:AI65"/>
    <mergeCell ref="A24:AI24"/>
    <mergeCell ref="A152:H155"/>
    <mergeCell ref="A69:H72"/>
    <mergeCell ref="A133:AI133"/>
    <mergeCell ref="N151:AI154"/>
    <mergeCell ref="A157:AI157"/>
    <mergeCell ref="Z84:AI84"/>
    <mergeCell ref="S210:X210"/>
    <mergeCell ref="S242:X242"/>
    <mergeCell ref="A151:H151"/>
    <mergeCell ref="A159:AI159"/>
    <mergeCell ref="O145:AI145"/>
    <mergeCell ref="A146:AI147"/>
    <mergeCell ref="M149:AI149"/>
    <mergeCell ref="A161:AI161"/>
    <mergeCell ref="A163:AI163"/>
    <mergeCell ref="A164:AI164"/>
    <mergeCell ref="A165:AI165"/>
    <mergeCell ref="A156:AI156"/>
    <mergeCell ref="A166:AI166"/>
    <mergeCell ref="A167:AI167"/>
    <mergeCell ref="A181:M181"/>
    <mergeCell ref="T181:AI181"/>
    <mergeCell ref="A185:J185"/>
    <mergeCell ref="A174:AI174"/>
    <mergeCell ref="A175:AI175"/>
    <mergeCell ref="A176:AI176"/>
    <mergeCell ref="A178:AI178"/>
    <mergeCell ref="A168:AI168"/>
    <mergeCell ref="A169:AI169"/>
    <mergeCell ref="A170:AI170"/>
  </mergeCells>
  <conditionalFormatting sqref="A24">
    <cfRule type="expression" dxfId="0" priority="1">
      <formula>$T$20&lt;&gt;""</formula>
    </cfRule>
  </conditionalFormatting>
  <dataValidations disablePrompts="1" count="4">
    <dataValidation type="decimal" allowBlank="1" showInputMessage="1" showErrorMessage="1" errorTitle="Fix Amount Financed" error="Minimum Amount Financed is $3K. Max Amount Financed is $30K. Please fix." sqref="M7:S7">
      <formula1>3000</formula1>
      <formula2>30000</formula2>
    </dataValidation>
    <dataValidation type="whole" allowBlank="1" showInputMessage="1" showErrorMessage="1" errorTitle="Fix Term" error="Minimum term is 24 months. Maximum term is 66 months. Please fix." sqref="M8:S8">
      <formula1>24</formula1>
      <formula2>66</formula2>
    </dataValidation>
    <dataValidation type="decimal" allowBlank="1" showInputMessage="1" showErrorMessage="1" errorTitle="Enter Regular Payment Amount" error="You MUST enter the REGULAR payment amount. Please fix." sqref="M10:S10">
      <formula1>200</formula1>
      <formula2>999</formula2>
    </dataValidation>
    <dataValidation type="decimal" allowBlank="1" showInputMessage="1" showErrorMessage="1" errorTitle="APR Error - Please Fix" error="The Maximum APR is 29.99%; Please fix." sqref="M9:S9">
      <formula1>0.1</formula1>
      <formula2>0.3</formula2>
    </dataValidation>
  </dataValidations>
  <printOptions horizontalCentered="1"/>
  <pageMargins left="0.45" right="0.45" top="0.5" bottom="0.25" header="0.3" footer="0.3"/>
  <pageSetup orientation="portrait" horizontalDpi="1200" verticalDpi="1200" r:id="rId1"/>
  <headerFooter>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workbookViewId="0"/>
  </sheetViews>
  <sheetFormatPr defaultColWidth="6.5703125" defaultRowHeight="16.5" x14ac:dyDescent="0.25"/>
  <cols>
    <col min="1" max="1" width="16.28515625" style="11" customWidth="1"/>
    <col min="2" max="22" width="8.5703125" style="11" customWidth="1"/>
    <col min="23" max="45" width="10.140625" style="11" bestFit="1" customWidth="1"/>
    <col min="46" max="16384" width="6.5703125" style="11"/>
  </cols>
  <sheetData>
    <row r="1" spans="1:45" s="9" customFormat="1" ht="15" customHeight="1" x14ac:dyDescent="0.25">
      <c r="A1" s="8" t="s">
        <v>9</v>
      </c>
      <c r="B1" s="1">
        <v>24</v>
      </c>
      <c r="C1" s="1">
        <f>B1+1</f>
        <v>25</v>
      </c>
      <c r="D1" s="1">
        <f t="shared" ref="D1:AS1" si="0">C1+1</f>
        <v>26</v>
      </c>
      <c r="E1" s="1">
        <f t="shared" si="0"/>
        <v>27</v>
      </c>
      <c r="F1" s="1">
        <f t="shared" si="0"/>
        <v>28</v>
      </c>
      <c r="G1" s="1">
        <f t="shared" si="0"/>
        <v>29</v>
      </c>
      <c r="H1" s="1">
        <f t="shared" si="0"/>
        <v>30</v>
      </c>
      <c r="I1" s="1">
        <f t="shared" si="0"/>
        <v>31</v>
      </c>
      <c r="J1" s="1">
        <f t="shared" si="0"/>
        <v>32</v>
      </c>
      <c r="K1" s="1">
        <f t="shared" si="0"/>
        <v>33</v>
      </c>
      <c r="L1" s="1">
        <f t="shared" si="0"/>
        <v>34</v>
      </c>
      <c r="M1" s="1">
        <f t="shared" si="0"/>
        <v>35</v>
      </c>
      <c r="N1" s="1">
        <f t="shared" si="0"/>
        <v>36</v>
      </c>
      <c r="O1" s="1">
        <f t="shared" si="0"/>
        <v>37</v>
      </c>
      <c r="P1" s="1">
        <f t="shared" si="0"/>
        <v>38</v>
      </c>
      <c r="Q1" s="1">
        <f t="shared" si="0"/>
        <v>39</v>
      </c>
      <c r="R1" s="1">
        <f t="shared" si="0"/>
        <v>40</v>
      </c>
      <c r="S1" s="1">
        <f t="shared" si="0"/>
        <v>41</v>
      </c>
      <c r="T1" s="1">
        <f t="shared" si="0"/>
        <v>42</v>
      </c>
      <c r="U1" s="1">
        <f t="shared" si="0"/>
        <v>43</v>
      </c>
      <c r="V1" s="1">
        <f t="shared" si="0"/>
        <v>44</v>
      </c>
      <c r="W1" s="1">
        <f t="shared" si="0"/>
        <v>45</v>
      </c>
      <c r="X1" s="1">
        <f t="shared" si="0"/>
        <v>46</v>
      </c>
      <c r="Y1" s="1">
        <f t="shared" si="0"/>
        <v>47</v>
      </c>
      <c r="Z1" s="1">
        <f t="shared" si="0"/>
        <v>48</v>
      </c>
      <c r="AA1" s="1">
        <f t="shared" si="0"/>
        <v>49</v>
      </c>
      <c r="AB1" s="1">
        <f t="shared" si="0"/>
        <v>50</v>
      </c>
      <c r="AC1" s="1">
        <f t="shared" si="0"/>
        <v>51</v>
      </c>
      <c r="AD1" s="1">
        <f t="shared" si="0"/>
        <v>52</v>
      </c>
      <c r="AE1" s="1">
        <f t="shared" si="0"/>
        <v>53</v>
      </c>
      <c r="AF1" s="1">
        <f t="shared" si="0"/>
        <v>54</v>
      </c>
      <c r="AG1" s="1">
        <f t="shared" si="0"/>
        <v>55</v>
      </c>
      <c r="AH1" s="1">
        <f t="shared" si="0"/>
        <v>56</v>
      </c>
      <c r="AI1" s="1">
        <f t="shared" si="0"/>
        <v>57</v>
      </c>
      <c r="AJ1" s="1">
        <f t="shared" si="0"/>
        <v>58</v>
      </c>
      <c r="AK1" s="1">
        <f t="shared" si="0"/>
        <v>59</v>
      </c>
      <c r="AL1" s="1">
        <f t="shared" si="0"/>
        <v>60</v>
      </c>
      <c r="AM1" s="1">
        <f t="shared" si="0"/>
        <v>61</v>
      </c>
      <c r="AN1" s="1">
        <f t="shared" si="0"/>
        <v>62</v>
      </c>
      <c r="AO1" s="1">
        <f t="shared" si="0"/>
        <v>63</v>
      </c>
      <c r="AP1" s="1">
        <f t="shared" si="0"/>
        <v>64</v>
      </c>
      <c r="AQ1" s="1">
        <f t="shared" si="0"/>
        <v>65</v>
      </c>
      <c r="AR1" s="1">
        <f t="shared" si="0"/>
        <v>66</v>
      </c>
      <c r="AS1" s="1">
        <f t="shared" si="0"/>
        <v>67</v>
      </c>
    </row>
    <row r="2" spans="1:45" s="9" customFormat="1" ht="16.5" customHeight="1" x14ac:dyDescent="0.25">
      <c r="A2" s="10">
        <v>2000</v>
      </c>
      <c r="B2" s="10">
        <v>1184.3</v>
      </c>
      <c r="C2" s="10">
        <v>1193.4000000000001</v>
      </c>
      <c r="D2" s="10">
        <v>1211.5999999999999</v>
      </c>
      <c r="E2" s="10">
        <v>1229.8</v>
      </c>
      <c r="F2" s="10">
        <v>1248</v>
      </c>
      <c r="G2" s="10">
        <v>1289.5999999999999</v>
      </c>
      <c r="H2" s="10">
        <v>1331.2</v>
      </c>
      <c r="I2" s="10">
        <v>1372.8</v>
      </c>
      <c r="J2" s="10">
        <v>1414.4</v>
      </c>
      <c r="K2" s="10">
        <v>1456</v>
      </c>
      <c r="L2" s="10">
        <v>1497.6</v>
      </c>
      <c r="M2" s="10">
        <v>1539.2</v>
      </c>
      <c r="N2" s="10">
        <v>1580.8</v>
      </c>
      <c r="O2" s="10">
        <v>1622.4</v>
      </c>
      <c r="P2" s="10">
        <v>1664</v>
      </c>
      <c r="Q2" s="10">
        <v>1705.6</v>
      </c>
      <c r="R2" s="10">
        <v>1747.2</v>
      </c>
      <c r="S2" s="10">
        <v>1808.3</v>
      </c>
      <c r="T2" s="10">
        <v>1869.4</v>
      </c>
      <c r="U2" s="10">
        <v>1930.5</v>
      </c>
      <c r="V2" s="10">
        <v>1994.2</v>
      </c>
      <c r="W2" s="10">
        <v>2057.9</v>
      </c>
      <c r="X2" s="10">
        <v>2121.6</v>
      </c>
      <c r="Y2" s="10">
        <v>2143.6999999999998</v>
      </c>
      <c r="Z2" s="10">
        <v>2165.8000000000002</v>
      </c>
      <c r="AA2" s="10">
        <v>2187.9</v>
      </c>
      <c r="AB2" s="10">
        <v>2230.8000000000002</v>
      </c>
      <c r="AC2" s="10">
        <v>2273.6999999999998</v>
      </c>
      <c r="AD2" s="10">
        <v>2316.6</v>
      </c>
      <c r="AE2" s="10">
        <v>2359.5</v>
      </c>
      <c r="AF2" s="10">
        <v>2402.4</v>
      </c>
      <c r="AG2" s="10">
        <v>2445.3000000000002</v>
      </c>
      <c r="AH2" s="10">
        <v>2488.1999999999998</v>
      </c>
      <c r="AI2" s="10">
        <v>2531.1</v>
      </c>
      <c r="AJ2" s="10">
        <v>2574</v>
      </c>
      <c r="AK2" s="10">
        <v>2616.9</v>
      </c>
      <c r="AL2" s="10">
        <v>2659.8</v>
      </c>
      <c r="AM2" s="10">
        <v>2702.7</v>
      </c>
      <c r="AN2" s="10">
        <v>2745.6</v>
      </c>
      <c r="AO2" s="10">
        <v>2788.5</v>
      </c>
      <c r="AP2" s="10">
        <v>2831.4</v>
      </c>
      <c r="AQ2" s="10">
        <v>2874.3</v>
      </c>
      <c r="AR2" s="10">
        <v>2917.2</v>
      </c>
      <c r="AS2" s="10">
        <v>2960.1</v>
      </c>
    </row>
    <row r="3" spans="1:45" s="9" customFormat="1" ht="16.5" customHeight="1" x14ac:dyDescent="0.25">
      <c r="A3" s="10">
        <v>3000</v>
      </c>
      <c r="B3" s="10">
        <v>1356.55</v>
      </c>
      <c r="C3" s="10">
        <v>1368.9</v>
      </c>
      <c r="D3" s="10">
        <v>1393.6</v>
      </c>
      <c r="E3" s="10">
        <v>1418.3</v>
      </c>
      <c r="F3" s="10">
        <v>1443</v>
      </c>
      <c r="G3" s="10">
        <v>1491.1</v>
      </c>
      <c r="H3" s="10">
        <v>1539.2</v>
      </c>
      <c r="I3" s="10">
        <v>1587.3</v>
      </c>
      <c r="J3" s="10">
        <v>1635.4</v>
      </c>
      <c r="K3" s="10">
        <v>1683.5</v>
      </c>
      <c r="L3" s="10">
        <v>1731.6</v>
      </c>
      <c r="M3" s="10">
        <v>1762.8</v>
      </c>
      <c r="N3" s="10">
        <v>1794</v>
      </c>
      <c r="O3" s="10">
        <v>1825.2</v>
      </c>
      <c r="P3" s="10">
        <v>1872</v>
      </c>
      <c r="Q3" s="10">
        <v>1918.8</v>
      </c>
      <c r="R3" s="10">
        <v>1965.6</v>
      </c>
      <c r="S3" s="10">
        <v>2031.9</v>
      </c>
      <c r="T3" s="10">
        <v>2098.1999999999998</v>
      </c>
      <c r="U3" s="10">
        <v>2164.5</v>
      </c>
      <c r="V3" s="10">
        <v>2233.4</v>
      </c>
      <c r="W3" s="10">
        <v>2302.3000000000002</v>
      </c>
      <c r="X3" s="10">
        <v>2371.1999999999998</v>
      </c>
      <c r="Y3" s="10">
        <v>2398.5</v>
      </c>
      <c r="Z3" s="10">
        <v>2425.8000000000002</v>
      </c>
      <c r="AA3" s="10">
        <v>2453.1</v>
      </c>
      <c r="AB3" s="10">
        <v>2501.1999999999998</v>
      </c>
      <c r="AC3" s="10">
        <v>2549.3000000000002</v>
      </c>
      <c r="AD3" s="10">
        <v>2597.4</v>
      </c>
      <c r="AE3" s="10">
        <v>2645.5</v>
      </c>
      <c r="AF3" s="10">
        <v>2693.6</v>
      </c>
      <c r="AG3" s="10">
        <v>2741.7</v>
      </c>
      <c r="AH3" s="10">
        <v>2789.8</v>
      </c>
      <c r="AI3" s="10">
        <v>2837.9</v>
      </c>
      <c r="AJ3" s="10">
        <v>2886</v>
      </c>
      <c r="AK3" s="10">
        <v>2934.1</v>
      </c>
      <c r="AL3" s="10">
        <v>2982.2</v>
      </c>
      <c r="AM3" s="10">
        <v>3030.3</v>
      </c>
      <c r="AN3" s="10">
        <v>3078.4</v>
      </c>
      <c r="AO3" s="10">
        <v>3126.5</v>
      </c>
      <c r="AP3" s="10">
        <v>3174.6</v>
      </c>
      <c r="AQ3" s="10">
        <v>3222.7</v>
      </c>
      <c r="AR3" s="10">
        <v>3270.8</v>
      </c>
      <c r="AS3" s="10">
        <v>3318.9</v>
      </c>
    </row>
    <row r="4" spans="1:45" s="9" customFormat="1" ht="16.5" customHeight="1" x14ac:dyDescent="0.25">
      <c r="A4" s="10">
        <v>3500</v>
      </c>
      <c r="B4" s="10">
        <v>1638.65</v>
      </c>
      <c r="C4" s="10">
        <v>1649.7</v>
      </c>
      <c r="D4" s="10">
        <v>1671.8</v>
      </c>
      <c r="E4" s="10">
        <v>1693.9</v>
      </c>
      <c r="F4" s="10">
        <v>1716</v>
      </c>
      <c r="G4" s="10">
        <v>1758.9</v>
      </c>
      <c r="H4" s="10">
        <v>1801.8</v>
      </c>
      <c r="I4" s="10">
        <v>1844.7</v>
      </c>
      <c r="J4" s="10">
        <v>1900.6</v>
      </c>
      <c r="K4" s="10">
        <v>1956.5</v>
      </c>
      <c r="L4" s="10">
        <v>2012.4</v>
      </c>
      <c r="M4" s="10">
        <v>2068.3000000000002</v>
      </c>
      <c r="N4" s="10">
        <v>2124.1999999999998</v>
      </c>
      <c r="O4" s="10">
        <v>2180.1</v>
      </c>
      <c r="P4" s="10">
        <v>2236</v>
      </c>
      <c r="Q4" s="10">
        <v>2291.9</v>
      </c>
      <c r="R4" s="10">
        <v>2347.8000000000002</v>
      </c>
      <c r="S4" s="10">
        <v>2423.1999999999998</v>
      </c>
      <c r="T4" s="10">
        <v>2498.6</v>
      </c>
      <c r="U4" s="10">
        <v>2574</v>
      </c>
      <c r="V4" s="10">
        <v>2631.2</v>
      </c>
      <c r="W4" s="10">
        <v>2688.4</v>
      </c>
      <c r="X4" s="10">
        <v>2745.6</v>
      </c>
      <c r="Y4" s="10">
        <v>2802.8</v>
      </c>
      <c r="Z4" s="10">
        <v>2860</v>
      </c>
      <c r="AA4" s="10">
        <v>2917.2</v>
      </c>
      <c r="AB4" s="10">
        <v>2974.4</v>
      </c>
      <c r="AC4" s="10">
        <v>3031.6</v>
      </c>
      <c r="AD4" s="10">
        <v>3088.8</v>
      </c>
      <c r="AE4" s="10">
        <v>3146</v>
      </c>
      <c r="AF4" s="10">
        <v>3203.2</v>
      </c>
      <c r="AG4" s="10">
        <v>3260.4</v>
      </c>
      <c r="AH4" s="10">
        <v>3317.6</v>
      </c>
      <c r="AI4" s="10">
        <v>3374.8</v>
      </c>
      <c r="AJ4" s="10">
        <v>3432</v>
      </c>
      <c r="AK4" s="10">
        <v>3489.2</v>
      </c>
      <c r="AL4" s="10">
        <v>3546.4</v>
      </c>
      <c r="AM4" s="10">
        <v>3603.6</v>
      </c>
      <c r="AN4" s="10">
        <v>3660.8</v>
      </c>
      <c r="AO4" s="10">
        <v>3718</v>
      </c>
      <c r="AP4" s="10">
        <v>3775.2</v>
      </c>
      <c r="AQ4" s="10">
        <v>3832.4</v>
      </c>
      <c r="AR4" s="10">
        <v>3889.6</v>
      </c>
      <c r="AS4" s="10">
        <v>3946.8</v>
      </c>
    </row>
    <row r="5" spans="1:45" s="9" customFormat="1" ht="16.5" customHeight="1" x14ac:dyDescent="0.25">
      <c r="A5" s="10">
        <v>4000</v>
      </c>
      <c r="B5" s="10">
        <v>1817.4</v>
      </c>
      <c r="C5" s="10">
        <v>1825.2</v>
      </c>
      <c r="D5" s="10">
        <v>1840.8</v>
      </c>
      <c r="E5" s="10">
        <v>1856.4</v>
      </c>
      <c r="F5" s="10">
        <v>1872</v>
      </c>
      <c r="G5" s="10">
        <v>1934.4</v>
      </c>
      <c r="H5" s="10">
        <v>1996.8</v>
      </c>
      <c r="I5" s="10">
        <v>2059.1999999999998</v>
      </c>
      <c r="J5" s="10">
        <v>2121.6</v>
      </c>
      <c r="K5" s="10">
        <v>2184</v>
      </c>
      <c r="L5" s="10">
        <v>2246.4</v>
      </c>
      <c r="M5" s="10">
        <v>2291.9</v>
      </c>
      <c r="N5" s="10">
        <v>2337.4</v>
      </c>
      <c r="O5" s="10">
        <v>2382.9</v>
      </c>
      <c r="P5" s="10">
        <v>2444</v>
      </c>
      <c r="Q5" s="10">
        <v>2505.1</v>
      </c>
      <c r="R5" s="10">
        <v>2566.1999999999998</v>
      </c>
      <c r="S5" s="10">
        <v>2646.8</v>
      </c>
      <c r="T5" s="10">
        <v>2727.4</v>
      </c>
      <c r="U5" s="10">
        <v>2808</v>
      </c>
      <c r="V5" s="10">
        <v>2891.2</v>
      </c>
      <c r="W5" s="10">
        <v>2974.4</v>
      </c>
      <c r="X5" s="10">
        <v>3057.6</v>
      </c>
      <c r="Y5" s="10">
        <v>3099.2</v>
      </c>
      <c r="Z5" s="10">
        <v>3140.8</v>
      </c>
      <c r="AA5" s="10">
        <v>3182.4</v>
      </c>
      <c r="AB5" s="10">
        <v>3244.8</v>
      </c>
      <c r="AC5" s="10">
        <v>3307.2</v>
      </c>
      <c r="AD5" s="10">
        <v>3369.6</v>
      </c>
      <c r="AE5" s="10">
        <v>3432</v>
      </c>
      <c r="AF5" s="10">
        <v>3494.4</v>
      </c>
      <c r="AG5" s="10">
        <v>3556.8</v>
      </c>
      <c r="AH5" s="10">
        <v>3619.2</v>
      </c>
      <c r="AI5" s="10">
        <v>3681.6</v>
      </c>
      <c r="AJ5" s="10">
        <v>3744</v>
      </c>
      <c r="AK5" s="10">
        <v>3806.4</v>
      </c>
      <c r="AL5" s="10">
        <v>3868.8</v>
      </c>
      <c r="AM5" s="10">
        <v>3931.2</v>
      </c>
      <c r="AN5" s="10">
        <v>3993.6</v>
      </c>
      <c r="AO5" s="10">
        <v>4056</v>
      </c>
      <c r="AP5" s="10">
        <v>4118.3999999999996</v>
      </c>
      <c r="AQ5" s="10">
        <v>4180.8</v>
      </c>
      <c r="AR5" s="10">
        <v>4243.2</v>
      </c>
      <c r="AS5" s="10">
        <v>4305.6000000000004</v>
      </c>
    </row>
    <row r="6" spans="1:45" s="9" customFormat="1" ht="16.5" customHeight="1" x14ac:dyDescent="0.25">
      <c r="A6" s="10">
        <v>4500</v>
      </c>
      <c r="B6" s="10">
        <v>1989.65</v>
      </c>
      <c r="C6" s="10">
        <v>2000.7</v>
      </c>
      <c r="D6" s="10">
        <v>2022.8</v>
      </c>
      <c r="E6" s="10">
        <v>2044.9</v>
      </c>
      <c r="F6" s="10">
        <v>2067</v>
      </c>
      <c r="G6" s="10">
        <v>2135.9</v>
      </c>
      <c r="H6" s="10">
        <v>2204.8000000000002</v>
      </c>
      <c r="I6" s="10">
        <v>2273.6999999999998</v>
      </c>
      <c r="J6" s="10">
        <v>2327</v>
      </c>
      <c r="K6" s="10">
        <v>2380.3000000000002</v>
      </c>
      <c r="L6" s="10">
        <v>2433.6</v>
      </c>
      <c r="M6" s="10">
        <v>2501.1999999999998</v>
      </c>
      <c r="N6" s="10">
        <v>2568.8000000000002</v>
      </c>
      <c r="O6" s="10">
        <v>2636.4</v>
      </c>
      <c r="P6" s="10">
        <v>2685.8</v>
      </c>
      <c r="Q6" s="10">
        <v>2735.2</v>
      </c>
      <c r="R6" s="10">
        <v>2784.6</v>
      </c>
      <c r="S6" s="10">
        <v>2870.4</v>
      </c>
      <c r="T6" s="10">
        <v>2956.2</v>
      </c>
      <c r="U6" s="10">
        <v>3042</v>
      </c>
      <c r="V6" s="10">
        <v>3130.4</v>
      </c>
      <c r="W6" s="10">
        <v>3218.8</v>
      </c>
      <c r="X6" s="10">
        <v>3307.2</v>
      </c>
      <c r="Y6" s="10">
        <v>3398.2</v>
      </c>
      <c r="Z6" s="10">
        <v>3489.2</v>
      </c>
      <c r="AA6" s="10">
        <v>3580.2</v>
      </c>
      <c r="AB6" s="10">
        <v>3650.4</v>
      </c>
      <c r="AC6" s="10">
        <v>3720.6</v>
      </c>
      <c r="AD6" s="10">
        <v>3790.8</v>
      </c>
      <c r="AE6" s="10">
        <v>3861</v>
      </c>
      <c r="AF6" s="10">
        <v>3931.2</v>
      </c>
      <c r="AG6" s="10">
        <v>4001.4</v>
      </c>
      <c r="AH6" s="10">
        <v>4071.6</v>
      </c>
      <c r="AI6" s="10">
        <v>4141.8</v>
      </c>
      <c r="AJ6" s="10">
        <v>4212</v>
      </c>
      <c r="AK6" s="10">
        <v>4282.2</v>
      </c>
      <c r="AL6" s="10">
        <v>4352.3999999999996</v>
      </c>
      <c r="AM6" s="10">
        <v>4422.6000000000004</v>
      </c>
      <c r="AN6" s="10">
        <v>4492.8</v>
      </c>
      <c r="AO6" s="10">
        <v>4563</v>
      </c>
      <c r="AP6" s="10">
        <v>4633.2</v>
      </c>
      <c r="AQ6" s="10">
        <v>4703.3999999999996</v>
      </c>
      <c r="AR6" s="10">
        <v>4773.6000000000004</v>
      </c>
      <c r="AS6" s="10">
        <v>4843.8</v>
      </c>
    </row>
    <row r="7" spans="1:45" s="9" customFormat="1" ht="16.5" customHeight="1" x14ac:dyDescent="0.25">
      <c r="A7" s="10">
        <v>5000</v>
      </c>
      <c r="B7" s="10">
        <v>2161.9</v>
      </c>
      <c r="C7" s="10">
        <v>2176.1999999999998</v>
      </c>
      <c r="D7" s="10">
        <v>2204.8000000000002</v>
      </c>
      <c r="E7" s="10">
        <v>2233.4</v>
      </c>
      <c r="F7" s="10">
        <v>2262</v>
      </c>
      <c r="G7" s="10">
        <v>2323.1</v>
      </c>
      <c r="H7" s="10">
        <v>2384.1999999999998</v>
      </c>
      <c r="I7" s="10">
        <v>2445.3000000000002</v>
      </c>
      <c r="J7" s="10">
        <v>2519.4</v>
      </c>
      <c r="K7" s="10">
        <v>2593.5</v>
      </c>
      <c r="L7" s="10">
        <v>2667.6</v>
      </c>
      <c r="M7" s="10">
        <v>2724.8</v>
      </c>
      <c r="N7" s="10">
        <v>2782</v>
      </c>
      <c r="O7" s="10">
        <v>2839.2</v>
      </c>
      <c r="P7" s="10">
        <v>2912</v>
      </c>
      <c r="Q7" s="10">
        <v>2984.8</v>
      </c>
      <c r="R7" s="10">
        <v>3057.6</v>
      </c>
      <c r="S7" s="10">
        <v>3149.9</v>
      </c>
      <c r="T7" s="10">
        <v>3242.2</v>
      </c>
      <c r="U7" s="10">
        <v>3334.5</v>
      </c>
      <c r="V7" s="10">
        <v>3408.6</v>
      </c>
      <c r="W7" s="10">
        <v>3482.7</v>
      </c>
      <c r="X7" s="10">
        <v>3556.8</v>
      </c>
      <c r="Y7" s="10">
        <v>3653</v>
      </c>
      <c r="Z7" s="10">
        <v>3749.2</v>
      </c>
      <c r="AA7" s="10">
        <v>3845.4</v>
      </c>
      <c r="AB7" s="10">
        <v>3920.8</v>
      </c>
      <c r="AC7" s="10">
        <v>3996.2</v>
      </c>
      <c r="AD7" s="10">
        <v>4071.6</v>
      </c>
      <c r="AE7" s="10">
        <v>4147</v>
      </c>
      <c r="AF7" s="10">
        <v>4222.3999999999996</v>
      </c>
      <c r="AG7" s="10">
        <v>4297.8</v>
      </c>
      <c r="AH7" s="10">
        <v>4373.2</v>
      </c>
      <c r="AI7" s="10">
        <v>4448.6000000000004</v>
      </c>
      <c r="AJ7" s="10">
        <v>4524</v>
      </c>
      <c r="AK7" s="10">
        <v>4599.3999999999996</v>
      </c>
      <c r="AL7" s="10">
        <v>4674.8</v>
      </c>
      <c r="AM7" s="10">
        <v>4750.2</v>
      </c>
      <c r="AN7" s="10">
        <v>4825.6000000000004</v>
      </c>
      <c r="AO7" s="10">
        <v>4901</v>
      </c>
      <c r="AP7" s="10">
        <v>4976.3999999999996</v>
      </c>
      <c r="AQ7" s="10">
        <v>5051.8</v>
      </c>
      <c r="AR7" s="10">
        <v>5127.2</v>
      </c>
      <c r="AS7" s="10">
        <v>5202.6000000000004</v>
      </c>
    </row>
    <row r="8" spans="1:45" s="9" customFormat="1" ht="16.5" customHeight="1" x14ac:dyDescent="0.25">
      <c r="A8" s="10">
        <v>5500</v>
      </c>
      <c r="B8" s="10">
        <v>2340.65</v>
      </c>
      <c r="C8" s="10">
        <v>2351.6999999999998</v>
      </c>
      <c r="D8" s="10">
        <v>2373.8000000000002</v>
      </c>
      <c r="E8" s="10">
        <v>2395.9</v>
      </c>
      <c r="F8" s="10">
        <v>2418</v>
      </c>
      <c r="G8" s="10">
        <v>2498.6</v>
      </c>
      <c r="H8" s="10">
        <v>2579.1999999999998</v>
      </c>
      <c r="I8" s="10">
        <v>2659.8</v>
      </c>
      <c r="J8" s="10">
        <v>2724.8</v>
      </c>
      <c r="K8" s="10">
        <v>2789.8</v>
      </c>
      <c r="L8" s="10">
        <v>2854.8</v>
      </c>
      <c r="M8" s="10">
        <v>2934.1</v>
      </c>
      <c r="N8" s="10">
        <v>3013.4</v>
      </c>
      <c r="O8" s="10">
        <v>3092.7</v>
      </c>
      <c r="P8" s="10">
        <v>3153.8</v>
      </c>
      <c r="Q8" s="10">
        <v>3214.9</v>
      </c>
      <c r="R8" s="10">
        <v>3276</v>
      </c>
      <c r="S8" s="10">
        <v>3373.5</v>
      </c>
      <c r="T8" s="10">
        <v>3471</v>
      </c>
      <c r="U8" s="10">
        <v>3568.5</v>
      </c>
      <c r="V8" s="10">
        <v>3668.6</v>
      </c>
      <c r="W8" s="10">
        <v>3768.7</v>
      </c>
      <c r="X8" s="10">
        <v>3868.8</v>
      </c>
      <c r="Y8" s="10">
        <v>3949.4</v>
      </c>
      <c r="Z8" s="10">
        <v>4030</v>
      </c>
      <c r="AA8" s="10">
        <v>4110.6000000000004</v>
      </c>
      <c r="AB8" s="10">
        <v>4191.2</v>
      </c>
      <c r="AC8" s="10">
        <v>4271.8</v>
      </c>
      <c r="AD8" s="10">
        <v>4352.3999999999996</v>
      </c>
      <c r="AE8" s="10">
        <v>4433</v>
      </c>
      <c r="AF8" s="10">
        <v>4513.6000000000004</v>
      </c>
      <c r="AG8" s="10">
        <v>4594.2</v>
      </c>
      <c r="AH8" s="10">
        <v>4674.8</v>
      </c>
      <c r="AI8" s="10">
        <v>4755.3999999999996</v>
      </c>
      <c r="AJ8" s="10">
        <v>4836</v>
      </c>
      <c r="AK8" s="10">
        <v>4916.6000000000004</v>
      </c>
      <c r="AL8" s="10">
        <v>4997.2</v>
      </c>
      <c r="AM8" s="10">
        <v>5077.8</v>
      </c>
      <c r="AN8" s="10">
        <v>5158.3999999999996</v>
      </c>
      <c r="AO8" s="10">
        <v>5239</v>
      </c>
      <c r="AP8" s="10">
        <v>5319.6</v>
      </c>
      <c r="AQ8" s="10">
        <v>5400.2</v>
      </c>
      <c r="AR8" s="10">
        <v>5480.8</v>
      </c>
      <c r="AS8" s="10">
        <v>5561.4</v>
      </c>
    </row>
    <row r="9" spans="1:45" s="9" customFormat="1" ht="16.5" customHeight="1" x14ac:dyDescent="0.25">
      <c r="A9" s="10">
        <v>6000</v>
      </c>
      <c r="B9" s="10">
        <v>2512.9</v>
      </c>
      <c r="C9" s="10">
        <v>2527.1999999999998</v>
      </c>
      <c r="D9" s="10">
        <v>2555.8000000000002</v>
      </c>
      <c r="E9" s="10">
        <v>2584.4</v>
      </c>
      <c r="F9" s="10">
        <v>2613</v>
      </c>
      <c r="G9" s="10">
        <v>2685.8</v>
      </c>
      <c r="H9" s="10">
        <v>2758.6</v>
      </c>
      <c r="I9" s="10">
        <v>2831.4</v>
      </c>
      <c r="J9" s="10">
        <v>2917.2</v>
      </c>
      <c r="K9" s="10">
        <v>3003</v>
      </c>
      <c r="L9" s="10">
        <v>3088.8</v>
      </c>
      <c r="M9" s="10">
        <v>3157.7</v>
      </c>
      <c r="N9" s="10">
        <v>3226.6</v>
      </c>
      <c r="O9" s="10">
        <v>3295.5</v>
      </c>
      <c r="P9" s="10">
        <v>3361.8</v>
      </c>
      <c r="Q9" s="10">
        <v>3428.1</v>
      </c>
      <c r="R9" s="10">
        <v>3494.4</v>
      </c>
      <c r="S9" s="10">
        <v>3597.1</v>
      </c>
      <c r="T9" s="10">
        <v>3699.8</v>
      </c>
      <c r="U9" s="10">
        <v>3802.5</v>
      </c>
      <c r="V9" s="10">
        <v>3907.8</v>
      </c>
      <c r="W9" s="10">
        <v>4013.1</v>
      </c>
      <c r="X9" s="10">
        <v>4118.3999999999996</v>
      </c>
      <c r="Y9" s="10">
        <v>4204.2</v>
      </c>
      <c r="Z9" s="10">
        <v>4290</v>
      </c>
      <c r="AA9" s="10">
        <v>4375.8</v>
      </c>
      <c r="AB9" s="10">
        <v>4461.6000000000004</v>
      </c>
      <c r="AC9" s="10">
        <v>4547.3999999999996</v>
      </c>
      <c r="AD9" s="10">
        <v>4633.2</v>
      </c>
      <c r="AE9" s="10">
        <v>4719</v>
      </c>
      <c r="AF9" s="10">
        <v>4804.8</v>
      </c>
      <c r="AG9" s="10">
        <v>4890.6000000000004</v>
      </c>
      <c r="AH9" s="10">
        <v>4976.3999999999996</v>
      </c>
      <c r="AI9" s="10">
        <v>5062.2</v>
      </c>
      <c r="AJ9" s="10">
        <v>5148</v>
      </c>
      <c r="AK9" s="10">
        <v>5233.8</v>
      </c>
      <c r="AL9" s="10">
        <v>5319.6</v>
      </c>
      <c r="AM9" s="10">
        <v>5405.4</v>
      </c>
      <c r="AN9" s="10">
        <v>5491.2</v>
      </c>
      <c r="AO9" s="10">
        <v>5577</v>
      </c>
      <c r="AP9" s="10">
        <v>5662.8</v>
      </c>
      <c r="AQ9" s="10">
        <v>5748.6</v>
      </c>
      <c r="AR9" s="10">
        <v>5834.4</v>
      </c>
      <c r="AS9" s="10">
        <v>5920.2</v>
      </c>
    </row>
    <row r="10" spans="1:45" s="9" customFormat="1" ht="16.5" customHeight="1" x14ac:dyDescent="0.25">
      <c r="A10" s="10">
        <v>6500</v>
      </c>
      <c r="B10" s="10">
        <v>2581.8000000000002</v>
      </c>
      <c r="C10" s="10">
        <v>2597.4</v>
      </c>
      <c r="D10" s="10">
        <v>2628.6</v>
      </c>
      <c r="E10" s="10">
        <v>2659.8</v>
      </c>
      <c r="F10" s="10">
        <v>2691</v>
      </c>
      <c r="G10" s="10">
        <v>2766.4</v>
      </c>
      <c r="H10" s="10">
        <v>2841.8</v>
      </c>
      <c r="I10" s="10">
        <v>2917.2</v>
      </c>
      <c r="J10" s="10">
        <v>2990</v>
      </c>
      <c r="K10" s="10">
        <v>3062.8</v>
      </c>
      <c r="L10" s="10">
        <v>3135.6</v>
      </c>
      <c r="M10" s="10">
        <v>3222.7</v>
      </c>
      <c r="N10" s="10">
        <v>3309.8</v>
      </c>
      <c r="O10" s="10">
        <v>3396.9</v>
      </c>
      <c r="P10" s="10">
        <v>3465.8</v>
      </c>
      <c r="Q10" s="10">
        <v>3534.7</v>
      </c>
      <c r="R10" s="10">
        <v>3603.6</v>
      </c>
      <c r="S10" s="10">
        <v>3708.9</v>
      </c>
      <c r="T10" s="10">
        <v>3814.2</v>
      </c>
      <c r="U10" s="10">
        <v>3919.5</v>
      </c>
      <c r="V10" s="10">
        <v>4006.6</v>
      </c>
      <c r="W10" s="10">
        <v>4093.7</v>
      </c>
      <c r="X10" s="10">
        <v>4180.8</v>
      </c>
      <c r="Y10" s="10">
        <v>4267.8999999999996</v>
      </c>
      <c r="Z10" s="10">
        <v>4355</v>
      </c>
      <c r="AA10" s="10">
        <v>4442.1000000000004</v>
      </c>
      <c r="AB10" s="10">
        <v>4529.2</v>
      </c>
      <c r="AC10" s="10">
        <v>4616.3</v>
      </c>
      <c r="AD10" s="10">
        <v>4703.3999999999996</v>
      </c>
      <c r="AE10" s="10">
        <v>4790.5</v>
      </c>
      <c r="AF10" s="10">
        <v>4877.6000000000004</v>
      </c>
      <c r="AG10" s="10">
        <v>4964.7</v>
      </c>
      <c r="AH10" s="10">
        <v>5051.8</v>
      </c>
      <c r="AI10" s="10">
        <v>5138.8999999999996</v>
      </c>
      <c r="AJ10" s="10">
        <v>5226</v>
      </c>
      <c r="AK10" s="10">
        <v>5313.1</v>
      </c>
      <c r="AL10" s="10">
        <v>5400.2</v>
      </c>
      <c r="AM10" s="10">
        <v>5487.3</v>
      </c>
      <c r="AN10" s="10">
        <v>5574.4</v>
      </c>
      <c r="AO10" s="10">
        <v>5661.5</v>
      </c>
      <c r="AP10" s="10">
        <v>5748.6</v>
      </c>
      <c r="AQ10" s="10">
        <v>5835.7</v>
      </c>
      <c r="AR10" s="10">
        <v>5922.8</v>
      </c>
      <c r="AS10" s="10">
        <v>6009.9</v>
      </c>
    </row>
    <row r="11" spans="1:45" s="9" customFormat="1" ht="16.5" customHeight="1" x14ac:dyDescent="0.25">
      <c r="A11" s="10">
        <v>7000</v>
      </c>
      <c r="B11" s="10">
        <v>2657.2</v>
      </c>
      <c r="C11" s="10">
        <v>2667.6</v>
      </c>
      <c r="D11" s="10">
        <v>2688.4</v>
      </c>
      <c r="E11" s="10">
        <v>2709.2</v>
      </c>
      <c r="F11" s="10">
        <v>2730</v>
      </c>
      <c r="G11" s="10">
        <v>2821</v>
      </c>
      <c r="H11" s="10">
        <v>2912</v>
      </c>
      <c r="I11" s="10">
        <v>3003</v>
      </c>
      <c r="J11" s="10">
        <v>3078.4</v>
      </c>
      <c r="K11" s="10">
        <v>3153.8</v>
      </c>
      <c r="L11" s="10">
        <v>3229.2</v>
      </c>
      <c r="M11" s="10">
        <v>3302</v>
      </c>
      <c r="N11" s="10">
        <v>3374.8</v>
      </c>
      <c r="O11" s="10">
        <v>3447.6</v>
      </c>
      <c r="P11" s="10">
        <v>3517.8</v>
      </c>
      <c r="Q11" s="10">
        <v>3588</v>
      </c>
      <c r="R11" s="10">
        <v>3658.2</v>
      </c>
      <c r="S11" s="10">
        <v>3764.8</v>
      </c>
      <c r="T11" s="10">
        <v>3871.4</v>
      </c>
      <c r="U11" s="10">
        <v>3978</v>
      </c>
      <c r="V11" s="10">
        <v>4087.2</v>
      </c>
      <c r="W11" s="10">
        <v>4196.3999999999996</v>
      </c>
      <c r="X11" s="10">
        <v>4305.6000000000004</v>
      </c>
      <c r="Y11" s="10">
        <v>4373.2</v>
      </c>
      <c r="Z11" s="10">
        <v>4440.8</v>
      </c>
      <c r="AA11" s="10">
        <v>4508.3999999999996</v>
      </c>
      <c r="AB11" s="10">
        <v>4596.8</v>
      </c>
      <c r="AC11" s="10">
        <v>4685.2</v>
      </c>
      <c r="AD11" s="10">
        <v>4773.6000000000004</v>
      </c>
      <c r="AE11" s="10">
        <v>4862</v>
      </c>
      <c r="AF11" s="10">
        <v>4950.3999999999996</v>
      </c>
      <c r="AG11" s="10">
        <v>5038.8</v>
      </c>
      <c r="AH11" s="10">
        <v>5127.2</v>
      </c>
      <c r="AI11" s="10">
        <v>5215.6000000000004</v>
      </c>
      <c r="AJ11" s="10">
        <v>5304</v>
      </c>
      <c r="AK11" s="10">
        <v>5392.4</v>
      </c>
      <c r="AL11" s="10">
        <v>5480.8</v>
      </c>
      <c r="AM11" s="10">
        <v>5569.2</v>
      </c>
      <c r="AN11" s="10">
        <v>5657.6</v>
      </c>
      <c r="AO11" s="10">
        <v>5746</v>
      </c>
      <c r="AP11" s="10">
        <v>5834.4</v>
      </c>
      <c r="AQ11" s="10">
        <v>5922.8</v>
      </c>
      <c r="AR11" s="10">
        <v>6011.2</v>
      </c>
      <c r="AS11" s="10">
        <v>6099.6</v>
      </c>
    </row>
    <row r="12" spans="1:45" s="9" customFormat="1" ht="16.5" customHeight="1" x14ac:dyDescent="0.25">
      <c r="A12" s="10">
        <v>7500</v>
      </c>
      <c r="B12" s="10">
        <v>2726.1</v>
      </c>
      <c r="C12" s="10">
        <v>2737.8</v>
      </c>
      <c r="D12" s="10">
        <v>2761.2</v>
      </c>
      <c r="E12" s="10">
        <v>2784.6</v>
      </c>
      <c r="F12" s="10">
        <v>2808</v>
      </c>
      <c r="G12" s="10">
        <v>2887.3</v>
      </c>
      <c r="H12" s="10">
        <v>2966.6</v>
      </c>
      <c r="I12" s="10">
        <v>3045.9</v>
      </c>
      <c r="J12" s="10">
        <v>3122.6</v>
      </c>
      <c r="K12" s="10">
        <v>3199.3</v>
      </c>
      <c r="L12" s="10">
        <v>3276</v>
      </c>
      <c r="M12" s="10">
        <v>3350.1</v>
      </c>
      <c r="N12" s="10">
        <v>3424.2</v>
      </c>
      <c r="O12" s="10">
        <v>3498.3</v>
      </c>
      <c r="P12" s="10">
        <v>3588</v>
      </c>
      <c r="Q12" s="10">
        <v>3677.7</v>
      </c>
      <c r="R12" s="10">
        <v>3767.4</v>
      </c>
      <c r="S12" s="10">
        <v>3857.1</v>
      </c>
      <c r="T12" s="10">
        <v>3946.8</v>
      </c>
      <c r="U12" s="10">
        <v>4036.5</v>
      </c>
      <c r="V12" s="10">
        <v>4147</v>
      </c>
      <c r="W12" s="10">
        <v>4257.5</v>
      </c>
      <c r="X12" s="10">
        <v>4368</v>
      </c>
      <c r="Y12" s="10">
        <v>4459</v>
      </c>
      <c r="Z12" s="10">
        <v>4550</v>
      </c>
      <c r="AA12" s="10">
        <v>4641</v>
      </c>
      <c r="AB12" s="10">
        <v>4732</v>
      </c>
      <c r="AC12" s="10">
        <v>4823</v>
      </c>
      <c r="AD12" s="10">
        <v>4914</v>
      </c>
      <c r="AE12" s="10">
        <v>5005</v>
      </c>
      <c r="AF12" s="10">
        <v>5096</v>
      </c>
      <c r="AG12" s="10">
        <v>5187</v>
      </c>
      <c r="AH12" s="10">
        <v>5278</v>
      </c>
      <c r="AI12" s="10">
        <v>5369</v>
      </c>
      <c r="AJ12" s="10">
        <v>5460</v>
      </c>
      <c r="AK12" s="10">
        <v>5551</v>
      </c>
      <c r="AL12" s="10">
        <v>5642</v>
      </c>
      <c r="AM12" s="10">
        <v>5733</v>
      </c>
      <c r="AN12" s="10">
        <v>5824</v>
      </c>
      <c r="AO12" s="10">
        <v>5915</v>
      </c>
      <c r="AP12" s="10">
        <v>6006</v>
      </c>
      <c r="AQ12" s="10">
        <v>6097</v>
      </c>
      <c r="AR12" s="10">
        <v>6188</v>
      </c>
      <c r="AS12" s="10">
        <v>6279</v>
      </c>
    </row>
    <row r="13" spans="1:45" s="9" customFormat="1" ht="16.5" customHeight="1" x14ac:dyDescent="0.25">
      <c r="A13" s="10">
        <v>8000</v>
      </c>
      <c r="B13" s="10">
        <v>2760.55</v>
      </c>
      <c r="C13" s="10">
        <v>2772.9</v>
      </c>
      <c r="D13" s="10">
        <v>2797.6</v>
      </c>
      <c r="E13" s="10">
        <v>2822.3</v>
      </c>
      <c r="F13" s="10">
        <v>2847</v>
      </c>
      <c r="G13" s="10">
        <v>2941.9</v>
      </c>
      <c r="H13" s="10">
        <v>3036.8</v>
      </c>
      <c r="I13" s="10">
        <v>3131.7</v>
      </c>
      <c r="J13" s="10">
        <v>3211</v>
      </c>
      <c r="K13" s="10">
        <v>3290.3</v>
      </c>
      <c r="L13" s="10">
        <v>3369.6</v>
      </c>
      <c r="M13" s="10">
        <v>3446.3</v>
      </c>
      <c r="N13" s="10">
        <v>3523</v>
      </c>
      <c r="O13" s="10">
        <v>3599.7</v>
      </c>
      <c r="P13" s="10">
        <v>3673.8</v>
      </c>
      <c r="Q13" s="10">
        <v>3747.9</v>
      </c>
      <c r="R13" s="10">
        <v>3822</v>
      </c>
      <c r="S13" s="10">
        <v>3932.5</v>
      </c>
      <c r="T13" s="10">
        <v>4043</v>
      </c>
      <c r="U13" s="10">
        <v>4153.5</v>
      </c>
      <c r="V13" s="10">
        <v>4266.6000000000004</v>
      </c>
      <c r="W13" s="10">
        <v>4379.7</v>
      </c>
      <c r="X13" s="10">
        <v>4492.8</v>
      </c>
      <c r="Y13" s="10">
        <v>4564.3</v>
      </c>
      <c r="Z13" s="10">
        <v>4635.8</v>
      </c>
      <c r="AA13" s="10">
        <v>4707.3</v>
      </c>
      <c r="AB13" s="10">
        <v>4799.6000000000004</v>
      </c>
      <c r="AC13" s="10">
        <v>4891.8999999999996</v>
      </c>
      <c r="AD13" s="10">
        <v>4984.2</v>
      </c>
      <c r="AE13" s="10">
        <v>5076.5</v>
      </c>
      <c r="AF13" s="10">
        <v>5168.8</v>
      </c>
      <c r="AG13" s="10">
        <v>5261.1</v>
      </c>
      <c r="AH13" s="10">
        <v>5353.4</v>
      </c>
      <c r="AI13" s="10">
        <v>5445.7</v>
      </c>
      <c r="AJ13" s="10">
        <v>5538</v>
      </c>
      <c r="AK13" s="10">
        <v>5630.3</v>
      </c>
      <c r="AL13" s="10">
        <v>5722.6</v>
      </c>
      <c r="AM13" s="10">
        <v>5814.9</v>
      </c>
      <c r="AN13" s="10">
        <v>5907.2</v>
      </c>
      <c r="AO13" s="10">
        <v>5999.5</v>
      </c>
      <c r="AP13" s="10">
        <v>6091.8</v>
      </c>
      <c r="AQ13" s="10">
        <v>6184.1</v>
      </c>
      <c r="AR13" s="10">
        <v>6276.4</v>
      </c>
      <c r="AS13" s="10">
        <v>6368.7</v>
      </c>
    </row>
    <row r="14" spans="1:45" s="9" customFormat="1" ht="16.5" customHeight="1" x14ac:dyDescent="0.25">
      <c r="A14" s="10">
        <v>8500</v>
      </c>
      <c r="B14" s="10">
        <v>2829.45</v>
      </c>
      <c r="C14" s="10">
        <v>2843.1</v>
      </c>
      <c r="D14" s="10">
        <v>2870.4</v>
      </c>
      <c r="E14" s="10">
        <v>2897.7</v>
      </c>
      <c r="F14" s="10">
        <v>2925</v>
      </c>
      <c r="G14" s="10">
        <v>3008.2</v>
      </c>
      <c r="H14" s="10">
        <v>3091.4</v>
      </c>
      <c r="I14" s="10">
        <v>3174.6</v>
      </c>
      <c r="J14" s="10">
        <v>3255.2</v>
      </c>
      <c r="K14" s="10">
        <v>3335.8</v>
      </c>
      <c r="L14" s="10">
        <v>3416.4</v>
      </c>
      <c r="M14" s="10">
        <v>3494.4</v>
      </c>
      <c r="N14" s="10">
        <v>3572.4</v>
      </c>
      <c r="O14" s="10">
        <v>3650.4</v>
      </c>
      <c r="P14" s="10">
        <v>3744</v>
      </c>
      <c r="Q14" s="10">
        <v>3837.6</v>
      </c>
      <c r="R14" s="10">
        <v>3931.2</v>
      </c>
      <c r="S14" s="10">
        <v>4024.8</v>
      </c>
      <c r="T14" s="10">
        <v>4118.3999999999996</v>
      </c>
      <c r="U14" s="10">
        <v>4212</v>
      </c>
      <c r="V14" s="10">
        <v>4326.3999999999996</v>
      </c>
      <c r="W14" s="10">
        <v>4440.8</v>
      </c>
      <c r="X14" s="10">
        <v>4555.2</v>
      </c>
      <c r="Y14" s="10">
        <v>4650.1000000000004</v>
      </c>
      <c r="Z14" s="10">
        <v>4745</v>
      </c>
      <c r="AA14" s="10">
        <v>4839.8999999999996</v>
      </c>
      <c r="AB14" s="10">
        <v>4934.8</v>
      </c>
      <c r="AC14" s="10">
        <v>5029.7</v>
      </c>
      <c r="AD14" s="10">
        <v>5124.6000000000004</v>
      </c>
      <c r="AE14" s="10">
        <v>5219.5</v>
      </c>
      <c r="AF14" s="10">
        <v>5314.4</v>
      </c>
      <c r="AG14" s="10">
        <v>5409.3</v>
      </c>
      <c r="AH14" s="10">
        <v>5504.2</v>
      </c>
      <c r="AI14" s="10">
        <v>5599.1</v>
      </c>
      <c r="AJ14" s="10">
        <v>5694</v>
      </c>
      <c r="AK14" s="10">
        <v>5788.9</v>
      </c>
      <c r="AL14" s="10">
        <v>5883.8</v>
      </c>
      <c r="AM14" s="10">
        <v>5978.7</v>
      </c>
      <c r="AN14" s="10">
        <v>6073.6</v>
      </c>
      <c r="AO14" s="10">
        <v>6168.5</v>
      </c>
      <c r="AP14" s="10">
        <v>6263.4</v>
      </c>
      <c r="AQ14" s="10">
        <v>6358.3</v>
      </c>
      <c r="AR14" s="10">
        <v>6453.2</v>
      </c>
      <c r="AS14" s="10">
        <v>6548.1</v>
      </c>
    </row>
    <row r="15" spans="1:45" s="9" customFormat="1" ht="16.5" customHeight="1" x14ac:dyDescent="0.25">
      <c r="A15" s="10">
        <v>9000</v>
      </c>
      <c r="B15" s="10">
        <v>2898.35</v>
      </c>
      <c r="C15" s="10">
        <v>2913.3</v>
      </c>
      <c r="D15" s="10">
        <v>2943.2</v>
      </c>
      <c r="E15" s="10">
        <v>2973.1</v>
      </c>
      <c r="F15" s="10">
        <v>3003</v>
      </c>
      <c r="G15" s="10">
        <v>3088.8</v>
      </c>
      <c r="H15" s="10">
        <v>3174.6</v>
      </c>
      <c r="I15" s="10">
        <v>3260.4</v>
      </c>
      <c r="J15" s="10">
        <v>3343.6</v>
      </c>
      <c r="K15" s="10">
        <v>3426.8</v>
      </c>
      <c r="L15" s="10">
        <v>3510</v>
      </c>
      <c r="M15" s="10">
        <v>3590.6</v>
      </c>
      <c r="N15" s="10">
        <v>3671.2</v>
      </c>
      <c r="O15" s="10">
        <v>3751.8</v>
      </c>
      <c r="P15" s="10">
        <v>3829.8</v>
      </c>
      <c r="Q15" s="10">
        <v>3907.8</v>
      </c>
      <c r="R15" s="10">
        <v>3985.8</v>
      </c>
      <c r="S15" s="10">
        <v>4100.2</v>
      </c>
      <c r="T15" s="10">
        <v>4214.6000000000004</v>
      </c>
      <c r="U15" s="10">
        <v>4329</v>
      </c>
      <c r="V15" s="10">
        <v>4446</v>
      </c>
      <c r="W15" s="10">
        <v>4563</v>
      </c>
      <c r="X15" s="10">
        <v>4680</v>
      </c>
      <c r="Y15" s="10">
        <v>4755.3999999999996</v>
      </c>
      <c r="Z15" s="10">
        <v>4830.8</v>
      </c>
      <c r="AA15" s="10">
        <v>4906.2</v>
      </c>
      <c r="AB15" s="10">
        <v>5002.3999999999996</v>
      </c>
      <c r="AC15" s="10">
        <v>5098.6000000000004</v>
      </c>
      <c r="AD15" s="10">
        <v>5194.8</v>
      </c>
      <c r="AE15" s="10">
        <v>5291</v>
      </c>
      <c r="AF15" s="10">
        <v>5387.2</v>
      </c>
      <c r="AG15" s="10">
        <v>5483.4</v>
      </c>
      <c r="AH15" s="10">
        <v>5579.6</v>
      </c>
      <c r="AI15" s="10">
        <v>5675.8</v>
      </c>
      <c r="AJ15" s="10">
        <v>5772</v>
      </c>
      <c r="AK15" s="10">
        <v>5868.2</v>
      </c>
      <c r="AL15" s="10">
        <v>5964.4</v>
      </c>
      <c r="AM15" s="10">
        <v>6060.6</v>
      </c>
      <c r="AN15" s="10">
        <v>6156.8</v>
      </c>
      <c r="AO15" s="10">
        <v>6253</v>
      </c>
      <c r="AP15" s="10">
        <v>6349.2</v>
      </c>
      <c r="AQ15" s="10">
        <v>6445.4</v>
      </c>
      <c r="AR15" s="10">
        <v>6541.6</v>
      </c>
      <c r="AS15" s="10">
        <v>6637.8</v>
      </c>
    </row>
    <row r="16" spans="1:45" s="9" customFormat="1" ht="16.5" customHeight="1" x14ac:dyDescent="0.25">
      <c r="A16" s="10">
        <v>9500</v>
      </c>
      <c r="B16" s="10">
        <v>2932.8</v>
      </c>
      <c r="C16" s="10">
        <v>2948.4</v>
      </c>
      <c r="D16" s="10">
        <v>2979.6</v>
      </c>
      <c r="E16" s="10">
        <v>3010.8</v>
      </c>
      <c r="F16" s="10">
        <v>3042</v>
      </c>
      <c r="G16" s="10">
        <v>3129.1</v>
      </c>
      <c r="H16" s="10">
        <v>3216.2</v>
      </c>
      <c r="I16" s="10">
        <v>3303.3</v>
      </c>
      <c r="J16" s="10">
        <v>3387.8</v>
      </c>
      <c r="K16" s="10">
        <v>3472.3</v>
      </c>
      <c r="L16" s="10">
        <v>3556.8</v>
      </c>
      <c r="M16" s="10">
        <v>3638.7</v>
      </c>
      <c r="N16" s="10">
        <v>3720.6</v>
      </c>
      <c r="O16" s="10">
        <v>3802.5</v>
      </c>
      <c r="P16" s="10">
        <v>3881.8</v>
      </c>
      <c r="Q16" s="10">
        <v>3961.1</v>
      </c>
      <c r="R16" s="10">
        <v>4040.4</v>
      </c>
      <c r="S16" s="10">
        <v>4156.1000000000004</v>
      </c>
      <c r="T16" s="10">
        <v>4271.8</v>
      </c>
      <c r="U16" s="10">
        <v>4387.5</v>
      </c>
      <c r="V16" s="10">
        <v>4505.8</v>
      </c>
      <c r="W16" s="10">
        <v>4624.1000000000004</v>
      </c>
      <c r="X16" s="10">
        <v>4742.3999999999996</v>
      </c>
      <c r="Y16" s="10">
        <v>4819.1000000000004</v>
      </c>
      <c r="Z16" s="10">
        <v>4895.8</v>
      </c>
      <c r="AA16" s="10">
        <v>4972.5</v>
      </c>
      <c r="AB16" s="10">
        <v>5070</v>
      </c>
      <c r="AC16" s="10">
        <v>5167.5</v>
      </c>
      <c r="AD16" s="10">
        <v>5265</v>
      </c>
      <c r="AE16" s="10">
        <v>5362.5</v>
      </c>
      <c r="AF16" s="10">
        <v>5460</v>
      </c>
      <c r="AG16" s="10">
        <v>5557.5</v>
      </c>
      <c r="AH16" s="10">
        <v>5655</v>
      </c>
      <c r="AI16" s="10">
        <v>5752.5</v>
      </c>
      <c r="AJ16" s="10">
        <v>5850</v>
      </c>
      <c r="AK16" s="10">
        <v>5947.5</v>
      </c>
      <c r="AL16" s="10">
        <v>6045</v>
      </c>
      <c r="AM16" s="10">
        <v>6142.5</v>
      </c>
      <c r="AN16" s="10">
        <v>6240</v>
      </c>
      <c r="AO16" s="10">
        <v>6337.5</v>
      </c>
      <c r="AP16" s="10">
        <v>6435</v>
      </c>
      <c r="AQ16" s="10">
        <v>6532.5</v>
      </c>
      <c r="AR16" s="10">
        <v>6630</v>
      </c>
      <c r="AS16" s="10">
        <v>6727.5</v>
      </c>
    </row>
    <row r="17" spans="1:45" s="9" customFormat="1" ht="16.5" customHeight="1" x14ac:dyDescent="0.25">
      <c r="A17" s="10">
        <v>10000</v>
      </c>
      <c r="B17" s="10">
        <v>3004.95</v>
      </c>
      <c r="C17" s="10">
        <v>3018.6</v>
      </c>
      <c r="D17" s="10">
        <v>3045.9</v>
      </c>
      <c r="E17" s="10">
        <v>3073.2</v>
      </c>
      <c r="F17" s="10">
        <v>3100.5</v>
      </c>
      <c r="G17" s="10">
        <v>3189.55</v>
      </c>
      <c r="H17" s="10">
        <v>3278.6</v>
      </c>
      <c r="I17" s="10">
        <v>3367.65</v>
      </c>
      <c r="J17" s="10">
        <v>3454.1</v>
      </c>
      <c r="K17" s="10">
        <v>3540.55</v>
      </c>
      <c r="L17" s="10">
        <v>3627</v>
      </c>
      <c r="M17" s="10">
        <v>3710.85</v>
      </c>
      <c r="N17" s="10">
        <v>3794.7</v>
      </c>
      <c r="O17" s="10">
        <v>3878.55</v>
      </c>
      <c r="P17" s="10">
        <v>3959.8</v>
      </c>
      <c r="Q17" s="10">
        <v>4041.05</v>
      </c>
      <c r="R17" s="10">
        <v>4122.3</v>
      </c>
      <c r="S17" s="10">
        <v>4239.95</v>
      </c>
      <c r="T17" s="10">
        <v>4357.6000000000004</v>
      </c>
      <c r="U17" s="10">
        <v>4475.25</v>
      </c>
      <c r="V17" s="10">
        <v>4595.5</v>
      </c>
      <c r="W17" s="10">
        <v>4715.75</v>
      </c>
      <c r="X17" s="10">
        <v>4836</v>
      </c>
      <c r="Y17" s="10">
        <v>4925.7</v>
      </c>
      <c r="Z17" s="10">
        <v>5015.3999999999996</v>
      </c>
      <c r="AA17" s="10">
        <v>5105.1000000000004</v>
      </c>
      <c r="AB17" s="10">
        <v>5205.2</v>
      </c>
      <c r="AC17" s="10">
        <v>5305.3</v>
      </c>
      <c r="AD17" s="10">
        <v>5405.4</v>
      </c>
      <c r="AE17" s="10">
        <v>5505.5</v>
      </c>
      <c r="AF17" s="10">
        <v>5605.6</v>
      </c>
      <c r="AG17" s="10">
        <v>5705.7</v>
      </c>
      <c r="AH17" s="10">
        <v>5805.8</v>
      </c>
      <c r="AI17" s="10">
        <v>5905.9</v>
      </c>
      <c r="AJ17" s="10">
        <v>6006</v>
      </c>
      <c r="AK17" s="10">
        <v>6106.1</v>
      </c>
      <c r="AL17" s="10">
        <v>6206.2</v>
      </c>
      <c r="AM17" s="10">
        <v>6306.3</v>
      </c>
      <c r="AN17" s="10">
        <v>6406.4</v>
      </c>
      <c r="AO17" s="10">
        <v>6506.5</v>
      </c>
      <c r="AP17" s="10">
        <v>6606.6</v>
      </c>
      <c r="AQ17" s="10">
        <v>6706.7</v>
      </c>
      <c r="AR17" s="10">
        <v>6806.8</v>
      </c>
      <c r="AS17" s="10">
        <v>6906.9</v>
      </c>
    </row>
    <row r="18" spans="1:45" s="9" customFormat="1" ht="16.5" customHeight="1" x14ac:dyDescent="0.25">
      <c r="A18" s="10">
        <v>10500</v>
      </c>
      <c r="B18" s="10">
        <v>3077.1</v>
      </c>
      <c r="C18" s="10">
        <v>3088.8</v>
      </c>
      <c r="D18" s="10">
        <v>3112.2</v>
      </c>
      <c r="E18" s="10">
        <v>3135.6</v>
      </c>
      <c r="F18" s="10">
        <v>3159</v>
      </c>
      <c r="G18" s="10">
        <v>3250</v>
      </c>
      <c r="H18" s="10">
        <v>3341</v>
      </c>
      <c r="I18" s="10">
        <v>3432</v>
      </c>
      <c r="J18" s="10">
        <v>3520.4</v>
      </c>
      <c r="K18" s="10">
        <v>3608.8</v>
      </c>
      <c r="L18" s="10">
        <v>3697.2</v>
      </c>
      <c r="M18" s="10">
        <v>3783</v>
      </c>
      <c r="N18" s="10">
        <v>3868.8</v>
      </c>
      <c r="O18" s="10">
        <v>3954.6</v>
      </c>
      <c r="P18" s="10">
        <v>4037.8</v>
      </c>
      <c r="Q18" s="10">
        <v>4121</v>
      </c>
      <c r="R18" s="10">
        <v>4204.2</v>
      </c>
      <c r="S18" s="10">
        <v>4323.8</v>
      </c>
      <c r="T18" s="10">
        <v>4443.3999999999996</v>
      </c>
      <c r="U18" s="10">
        <v>4563</v>
      </c>
      <c r="V18" s="10">
        <v>4685.2</v>
      </c>
      <c r="W18" s="10">
        <v>4807.3999999999996</v>
      </c>
      <c r="X18" s="10">
        <v>4929.6000000000004</v>
      </c>
      <c r="Y18" s="10">
        <v>5032.3</v>
      </c>
      <c r="Z18" s="10">
        <v>5135</v>
      </c>
      <c r="AA18" s="10">
        <v>5237.7</v>
      </c>
      <c r="AB18" s="10">
        <v>5340.4</v>
      </c>
      <c r="AC18" s="10">
        <v>5443.1</v>
      </c>
      <c r="AD18" s="10">
        <v>5545.8</v>
      </c>
      <c r="AE18" s="10">
        <v>5648.5</v>
      </c>
      <c r="AF18" s="10">
        <v>5751.2</v>
      </c>
      <c r="AG18" s="10">
        <v>5853.9</v>
      </c>
      <c r="AH18" s="10">
        <v>5956.6</v>
      </c>
      <c r="AI18" s="10">
        <v>6059.3</v>
      </c>
      <c r="AJ18" s="10">
        <v>6162</v>
      </c>
      <c r="AK18" s="10">
        <v>6264.7</v>
      </c>
      <c r="AL18" s="10">
        <v>6367.4</v>
      </c>
      <c r="AM18" s="10">
        <v>6470.1</v>
      </c>
      <c r="AN18" s="10">
        <v>6572.8</v>
      </c>
      <c r="AO18" s="10">
        <v>6675.5</v>
      </c>
      <c r="AP18" s="10">
        <v>6778.2</v>
      </c>
      <c r="AQ18" s="10">
        <v>6880.9</v>
      </c>
      <c r="AR18" s="10">
        <v>6983.6</v>
      </c>
      <c r="AS18" s="10">
        <v>7086.3</v>
      </c>
    </row>
    <row r="19" spans="1:45" s="9" customFormat="1" ht="16.5" customHeight="1" x14ac:dyDescent="0.25">
      <c r="A19" s="10">
        <v>11000</v>
      </c>
      <c r="B19" s="10">
        <v>3128.7750000000001</v>
      </c>
      <c r="C19" s="10">
        <v>3141.45</v>
      </c>
      <c r="D19" s="10">
        <v>3166.8</v>
      </c>
      <c r="E19" s="10">
        <v>3192.15</v>
      </c>
      <c r="F19" s="10">
        <v>3217.5</v>
      </c>
      <c r="G19" s="10">
        <v>3310.45</v>
      </c>
      <c r="H19" s="10">
        <v>3403.4</v>
      </c>
      <c r="I19" s="10">
        <v>3496.35</v>
      </c>
      <c r="J19" s="10">
        <v>3586.7</v>
      </c>
      <c r="K19" s="10">
        <v>3677.05</v>
      </c>
      <c r="L19" s="10">
        <v>3767.4</v>
      </c>
      <c r="M19" s="10">
        <v>3855.15</v>
      </c>
      <c r="N19" s="10">
        <v>3942.9</v>
      </c>
      <c r="O19" s="10">
        <v>4030.65</v>
      </c>
      <c r="P19" s="10">
        <v>4115.8</v>
      </c>
      <c r="Q19" s="10">
        <v>4200.95</v>
      </c>
      <c r="R19" s="10">
        <v>4286.1000000000004</v>
      </c>
      <c r="S19" s="10">
        <v>4407.6499999999996</v>
      </c>
      <c r="T19" s="10">
        <v>4529.2</v>
      </c>
      <c r="U19" s="10">
        <v>4650.75</v>
      </c>
      <c r="V19" s="10">
        <v>4774.8999999999996</v>
      </c>
      <c r="W19" s="10">
        <v>4899.05</v>
      </c>
      <c r="X19" s="10">
        <v>5023.2</v>
      </c>
      <c r="Y19" s="10">
        <v>5127.8500000000004</v>
      </c>
      <c r="Z19" s="10">
        <v>5232.5</v>
      </c>
      <c r="AA19" s="10">
        <v>5337.15</v>
      </c>
      <c r="AB19" s="10">
        <v>5441.8</v>
      </c>
      <c r="AC19" s="10">
        <v>5546.45</v>
      </c>
      <c r="AD19" s="10">
        <v>5651.1</v>
      </c>
      <c r="AE19" s="10">
        <v>5755.75</v>
      </c>
      <c r="AF19" s="10">
        <v>5860.4</v>
      </c>
      <c r="AG19" s="10">
        <v>5965.05</v>
      </c>
      <c r="AH19" s="10">
        <v>6069.7</v>
      </c>
      <c r="AI19" s="10">
        <v>6174.35</v>
      </c>
      <c r="AJ19" s="10">
        <v>6279</v>
      </c>
      <c r="AK19" s="10">
        <v>6383.65</v>
      </c>
      <c r="AL19" s="10">
        <v>6488.3</v>
      </c>
      <c r="AM19" s="10">
        <v>6592.95</v>
      </c>
      <c r="AN19" s="10">
        <v>6697.6</v>
      </c>
      <c r="AO19" s="10">
        <v>6802.25</v>
      </c>
      <c r="AP19" s="10">
        <v>6906.9</v>
      </c>
      <c r="AQ19" s="10">
        <v>7011.55</v>
      </c>
      <c r="AR19" s="10">
        <v>7116.2</v>
      </c>
      <c r="AS19" s="10">
        <v>7220.85</v>
      </c>
    </row>
    <row r="20" spans="1:45" s="9" customFormat="1" ht="16.5" customHeight="1" x14ac:dyDescent="0.25">
      <c r="A20" s="10">
        <v>11500</v>
      </c>
      <c r="B20" s="10">
        <v>3180.45</v>
      </c>
      <c r="C20" s="10">
        <v>3194.1</v>
      </c>
      <c r="D20" s="10">
        <v>3221.4</v>
      </c>
      <c r="E20" s="10">
        <v>3248.7</v>
      </c>
      <c r="F20" s="10">
        <v>3276</v>
      </c>
      <c r="G20" s="10">
        <v>3370.9</v>
      </c>
      <c r="H20" s="10">
        <v>3465.8</v>
      </c>
      <c r="I20" s="10">
        <v>3560.7</v>
      </c>
      <c r="J20" s="10">
        <v>3653</v>
      </c>
      <c r="K20" s="10">
        <v>3745.3</v>
      </c>
      <c r="L20" s="10">
        <v>3837.6</v>
      </c>
      <c r="M20" s="10">
        <v>3927.3</v>
      </c>
      <c r="N20" s="10">
        <v>4017</v>
      </c>
      <c r="O20" s="10">
        <v>4106.7</v>
      </c>
      <c r="P20" s="10">
        <v>4193.8</v>
      </c>
      <c r="Q20" s="10">
        <v>4280.8999999999996</v>
      </c>
      <c r="R20" s="10">
        <v>4368</v>
      </c>
      <c r="S20" s="10">
        <v>4491.5</v>
      </c>
      <c r="T20" s="10">
        <v>4615</v>
      </c>
      <c r="U20" s="10">
        <v>4738.5</v>
      </c>
      <c r="V20" s="10">
        <v>4864.6000000000004</v>
      </c>
      <c r="W20" s="10">
        <v>4990.7</v>
      </c>
      <c r="X20" s="10">
        <v>5116.8</v>
      </c>
      <c r="Y20" s="10">
        <v>5223.3999999999996</v>
      </c>
      <c r="Z20" s="10">
        <v>5330</v>
      </c>
      <c r="AA20" s="10">
        <v>5436.6</v>
      </c>
      <c r="AB20" s="10">
        <v>5543.2</v>
      </c>
      <c r="AC20" s="10">
        <v>5649.8</v>
      </c>
      <c r="AD20" s="10">
        <v>5756.4</v>
      </c>
      <c r="AE20" s="10">
        <v>5863</v>
      </c>
      <c r="AF20" s="10">
        <v>5969.6</v>
      </c>
      <c r="AG20" s="10">
        <v>6076.2</v>
      </c>
      <c r="AH20" s="10">
        <v>6182.8</v>
      </c>
      <c r="AI20" s="10">
        <v>6289.4</v>
      </c>
      <c r="AJ20" s="10">
        <v>6396</v>
      </c>
      <c r="AK20" s="10">
        <v>6502.6</v>
      </c>
      <c r="AL20" s="10">
        <v>6609.2</v>
      </c>
      <c r="AM20" s="10">
        <v>6715.8</v>
      </c>
      <c r="AN20" s="10">
        <v>6822.4</v>
      </c>
      <c r="AO20" s="10">
        <v>6929</v>
      </c>
      <c r="AP20" s="10">
        <v>7035.6</v>
      </c>
      <c r="AQ20" s="10">
        <v>7142.2</v>
      </c>
      <c r="AR20" s="10">
        <v>7248.8</v>
      </c>
      <c r="AS20" s="10">
        <v>7355.4</v>
      </c>
    </row>
    <row r="21" spans="1:45" s="9" customFormat="1" ht="16.5" customHeight="1" x14ac:dyDescent="0.25">
      <c r="A21" s="10">
        <v>12000</v>
      </c>
      <c r="B21" s="10">
        <v>3249.35</v>
      </c>
      <c r="C21" s="10">
        <v>3264.3</v>
      </c>
      <c r="D21" s="10">
        <v>3294.2</v>
      </c>
      <c r="E21" s="10">
        <v>3324.1</v>
      </c>
      <c r="F21" s="10">
        <v>3354</v>
      </c>
      <c r="G21" s="10">
        <v>3444.35</v>
      </c>
      <c r="H21" s="10">
        <v>3534.7</v>
      </c>
      <c r="I21" s="10">
        <v>3625.05</v>
      </c>
      <c r="J21" s="10">
        <v>3719.3</v>
      </c>
      <c r="K21" s="10">
        <v>3813.55</v>
      </c>
      <c r="L21" s="10">
        <v>3907.8</v>
      </c>
      <c r="M21" s="10">
        <v>3999.45</v>
      </c>
      <c r="N21" s="10">
        <v>4091.1</v>
      </c>
      <c r="O21" s="10">
        <v>4182.75</v>
      </c>
      <c r="P21" s="10">
        <v>4271.8</v>
      </c>
      <c r="Q21" s="10">
        <v>4360.8500000000004</v>
      </c>
      <c r="R21" s="10">
        <v>4449.8999999999996</v>
      </c>
      <c r="S21" s="10">
        <v>4575.3500000000004</v>
      </c>
      <c r="T21" s="10">
        <v>4700.8</v>
      </c>
      <c r="U21" s="10">
        <v>4826.25</v>
      </c>
      <c r="V21" s="10">
        <v>4954.3</v>
      </c>
      <c r="W21" s="10">
        <v>5082.3500000000004</v>
      </c>
      <c r="X21" s="10">
        <v>5210.3999999999996</v>
      </c>
      <c r="Y21" s="10">
        <v>5318.95</v>
      </c>
      <c r="Z21" s="10">
        <v>5427.5</v>
      </c>
      <c r="AA21" s="10">
        <v>5536.05</v>
      </c>
      <c r="AB21" s="10">
        <v>5644.6</v>
      </c>
      <c r="AC21" s="10">
        <v>5753.15</v>
      </c>
      <c r="AD21" s="10">
        <v>5861.7</v>
      </c>
      <c r="AE21" s="10">
        <v>5970.25</v>
      </c>
      <c r="AF21" s="10">
        <v>6078.8</v>
      </c>
      <c r="AG21" s="10">
        <v>6187.35</v>
      </c>
      <c r="AH21" s="10">
        <v>6295.9</v>
      </c>
      <c r="AI21" s="10">
        <v>6404.45</v>
      </c>
      <c r="AJ21" s="10">
        <v>6513</v>
      </c>
      <c r="AK21" s="10">
        <v>6621.55</v>
      </c>
      <c r="AL21" s="10">
        <v>6730.1</v>
      </c>
      <c r="AM21" s="10">
        <v>6838.65</v>
      </c>
      <c r="AN21" s="10">
        <v>6947.2</v>
      </c>
      <c r="AO21" s="10">
        <v>7055.75</v>
      </c>
      <c r="AP21" s="10">
        <v>7164.3</v>
      </c>
      <c r="AQ21" s="10">
        <v>7272.85</v>
      </c>
      <c r="AR21" s="10">
        <v>7381.4</v>
      </c>
      <c r="AS21" s="10">
        <v>7489.95</v>
      </c>
    </row>
    <row r="22" spans="1:45" s="9" customFormat="1" ht="16.5" customHeight="1" x14ac:dyDescent="0.25">
      <c r="A22" s="10">
        <v>12500</v>
      </c>
      <c r="B22" s="10">
        <v>3318.25</v>
      </c>
      <c r="C22" s="10">
        <v>3334.5</v>
      </c>
      <c r="D22" s="10">
        <v>3367</v>
      </c>
      <c r="E22" s="10">
        <v>3399.5</v>
      </c>
      <c r="F22" s="10">
        <v>3432</v>
      </c>
      <c r="G22" s="10">
        <v>3517.8</v>
      </c>
      <c r="H22" s="10">
        <v>3603.6</v>
      </c>
      <c r="I22" s="10">
        <v>3689.4</v>
      </c>
      <c r="J22" s="10">
        <v>3785.6</v>
      </c>
      <c r="K22" s="10">
        <v>3881.8</v>
      </c>
      <c r="L22" s="10">
        <v>3978</v>
      </c>
      <c r="M22" s="10">
        <v>4071.6</v>
      </c>
      <c r="N22" s="10">
        <v>4165.2</v>
      </c>
      <c r="O22" s="10">
        <v>4258.8</v>
      </c>
      <c r="P22" s="10">
        <v>4349.8</v>
      </c>
      <c r="Q22" s="10">
        <v>4440.8</v>
      </c>
      <c r="R22" s="10">
        <v>4531.8</v>
      </c>
      <c r="S22" s="10">
        <v>4659.2</v>
      </c>
      <c r="T22" s="10">
        <v>4786.6000000000004</v>
      </c>
      <c r="U22" s="10">
        <v>4914</v>
      </c>
      <c r="V22" s="10">
        <v>5044</v>
      </c>
      <c r="W22" s="10">
        <v>5174</v>
      </c>
      <c r="X22" s="10">
        <v>5304</v>
      </c>
      <c r="Y22" s="10">
        <v>5414.5</v>
      </c>
      <c r="Z22" s="10">
        <v>5525</v>
      </c>
      <c r="AA22" s="10">
        <v>5635.5</v>
      </c>
      <c r="AB22" s="10">
        <v>5746</v>
      </c>
      <c r="AC22" s="10">
        <v>5856.5</v>
      </c>
      <c r="AD22" s="10">
        <v>5967</v>
      </c>
      <c r="AE22" s="10">
        <v>6077.5</v>
      </c>
      <c r="AF22" s="10">
        <v>6188</v>
      </c>
      <c r="AG22" s="10">
        <v>6298.5</v>
      </c>
      <c r="AH22" s="10">
        <v>6409</v>
      </c>
      <c r="AI22" s="10">
        <v>6519.5</v>
      </c>
      <c r="AJ22" s="10">
        <v>6630</v>
      </c>
      <c r="AK22" s="10">
        <v>6740.5</v>
      </c>
      <c r="AL22" s="10">
        <v>6851</v>
      </c>
      <c r="AM22" s="10">
        <v>6961.5</v>
      </c>
      <c r="AN22" s="10">
        <v>7072</v>
      </c>
      <c r="AO22" s="10">
        <v>7182.5</v>
      </c>
      <c r="AP22" s="10">
        <v>7293</v>
      </c>
      <c r="AQ22" s="10">
        <v>7403.5</v>
      </c>
      <c r="AR22" s="10">
        <v>7514</v>
      </c>
      <c r="AS22" s="10">
        <v>7624.5</v>
      </c>
    </row>
    <row r="23" spans="1:45" s="9" customFormat="1" ht="16.5" customHeight="1" x14ac:dyDescent="0.25">
      <c r="A23" s="10">
        <v>13000</v>
      </c>
      <c r="B23" s="10">
        <v>3369.9250000000002</v>
      </c>
      <c r="C23" s="10">
        <v>3387.15</v>
      </c>
      <c r="D23" s="10">
        <v>3421.6</v>
      </c>
      <c r="E23" s="10">
        <v>3456.05</v>
      </c>
      <c r="F23" s="10">
        <v>3490.5</v>
      </c>
      <c r="G23" s="10">
        <v>3578.25</v>
      </c>
      <c r="H23" s="10">
        <v>3666</v>
      </c>
      <c r="I23" s="10">
        <v>3753.75</v>
      </c>
      <c r="J23" s="10">
        <v>3851.9</v>
      </c>
      <c r="K23" s="10">
        <v>3950.05</v>
      </c>
      <c r="L23" s="10">
        <v>4048.2</v>
      </c>
      <c r="M23" s="10">
        <v>4143.75</v>
      </c>
      <c r="N23" s="10">
        <v>4239.3</v>
      </c>
      <c r="O23" s="10">
        <v>4334.8500000000004</v>
      </c>
      <c r="P23" s="10">
        <v>4427.8</v>
      </c>
      <c r="Q23" s="10">
        <v>4520.75</v>
      </c>
      <c r="R23" s="10">
        <v>4613.7</v>
      </c>
      <c r="S23" s="10">
        <v>4743.05</v>
      </c>
      <c r="T23" s="10">
        <v>4872.3999999999996</v>
      </c>
      <c r="U23" s="10">
        <v>5001.75</v>
      </c>
      <c r="V23" s="10">
        <v>5123.3</v>
      </c>
      <c r="W23" s="10">
        <v>5244.85</v>
      </c>
      <c r="X23" s="10">
        <v>5366.4</v>
      </c>
      <c r="Y23" s="10">
        <v>5489.25</v>
      </c>
      <c r="Z23" s="10">
        <v>5612.1</v>
      </c>
      <c r="AA23" s="10">
        <v>5734.95</v>
      </c>
      <c r="AB23" s="10">
        <v>5847.4</v>
      </c>
      <c r="AC23" s="10">
        <v>5959.85</v>
      </c>
      <c r="AD23" s="10">
        <v>6072.3</v>
      </c>
      <c r="AE23" s="10">
        <v>6184.75</v>
      </c>
      <c r="AF23" s="10">
        <v>6297.2</v>
      </c>
      <c r="AG23" s="10">
        <v>6409.65</v>
      </c>
      <c r="AH23" s="10">
        <v>6522.1</v>
      </c>
      <c r="AI23" s="10">
        <v>6634.55</v>
      </c>
      <c r="AJ23" s="10">
        <v>6747</v>
      </c>
      <c r="AK23" s="10">
        <v>6859.45</v>
      </c>
      <c r="AL23" s="10">
        <v>6971.9</v>
      </c>
      <c r="AM23" s="10">
        <v>7084.35</v>
      </c>
      <c r="AN23" s="10">
        <v>7196.8</v>
      </c>
      <c r="AO23" s="10">
        <v>7309.25</v>
      </c>
      <c r="AP23" s="10">
        <v>7421.7</v>
      </c>
      <c r="AQ23" s="10">
        <v>7534.15</v>
      </c>
      <c r="AR23" s="10">
        <v>7646.6</v>
      </c>
      <c r="AS23" s="10">
        <v>7759.05</v>
      </c>
    </row>
    <row r="24" spans="1:45" s="9" customFormat="1" ht="16.5" customHeight="1" x14ac:dyDescent="0.25">
      <c r="A24" s="10">
        <v>13500</v>
      </c>
      <c r="B24" s="10">
        <v>3421.6</v>
      </c>
      <c r="C24" s="10">
        <v>3439.8</v>
      </c>
      <c r="D24" s="10">
        <v>3476.2</v>
      </c>
      <c r="E24" s="10">
        <v>3512.6</v>
      </c>
      <c r="F24" s="10">
        <v>3549</v>
      </c>
      <c r="G24" s="10">
        <v>3638.7</v>
      </c>
      <c r="H24" s="10">
        <v>3728.4</v>
      </c>
      <c r="I24" s="10">
        <v>3818.1</v>
      </c>
      <c r="J24" s="10">
        <v>3918.2</v>
      </c>
      <c r="K24" s="10">
        <v>4018.3</v>
      </c>
      <c r="L24" s="10">
        <v>4118.3999999999996</v>
      </c>
      <c r="M24" s="10">
        <v>4215.8999999999996</v>
      </c>
      <c r="N24" s="10">
        <v>4313.3999999999996</v>
      </c>
      <c r="O24" s="10">
        <v>4410.8999999999996</v>
      </c>
      <c r="P24" s="10">
        <v>4505.8</v>
      </c>
      <c r="Q24" s="10">
        <v>4600.7</v>
      </c>
      <c r="R24" s="10">
        <v>4695.6000000000004</v>
      </c>
      <c r="S24" s="10">
        <v>4826.8999999999996</v>
      </c>
      <c r="T24" s="10">
        <v>4958.2</v>
      </c>
      <c r="U24" s="10">
        <v>5089.5</v>
      </c>
      <c r="V24" s="10">
        <v>5202.6000000000004</v>
      </c>
      <c r="W24" s="10">
        <v>5315.7</v>
      </c>
      <c r="X24" s="10">
        <v>5428.8</v>
      </c>
      <c r="Y24" s="10">
        <v>5564</v>
      </c>
      <c r="Z24" s="10">
        <v>5699.2</v>
      </c>
      <c r="AA24" s="10">
        <v>5834.4</v>
      </c>
      <c r="AB24" s="10">
        <v>5948.8</v>
      </c>
      <c r="AC24" s="10">
        <v>6063.2</v>
      </c>
      <c r="AD24" s="10">
        <v>6177.6</v>
      </c>
      <c r="AE24" s="10">
        <v>6292</v>
      </c>
      <c r="AF24" s="10">
        <v>6406.4</v>
      </c>
      <c r="AG24" s="10">
        <v>6520.8</v>
      </c>
      <c r="AH24" s="10">
        <v>6635.2</v>
      </c>
      <c r="AI24" s="10">
        <v>6749.6</v>
      </c>
      <c r="AJ24" s="10">
        <v>6864</v>
      </c>
      <c r="AK24" s="10">
        <v>6978.4</v>
      </c>
      <c r="AL24" s="10">
        <v>7092.8</v>
      </c>
      <c r="AM24" s="10">
        <v>7207.2</v>
      </c>
      <c r="AN24" s="10">
        <v>7321.6</v>
      </c>
      <c r="AO24" s="10">
        <v>7436</v>
      </c>
      <c r="AP24" s="10">
        <v>7550.4</v>
      </c>
      <c r="AQ24" s="10">
        <v>7664.8</v>
      </c>
      <c r="AR24" s="10">
        <v>7779.2</v>
      </c>
      <c r="AS24" s="10">
        <v>7893.6</v>
      </c>
    </row>
    <row r="25" spans="1:45" s="9" customFormat="1" ht="16.5" customHeight="1" x14ac:dyDescent="0.25">
      <c r="A25" s="10">
        <v>14000</v>
      </c>
      <c r="B25" s="10">
        <v>3493.75</v>
      </c>
      <c r="C25" s="10">
        <v>3510</v>
      </c>
      <c r="D25" s="10">
        <v>3542.5</v>
      </c>
      <c r="E25" s="10">
        <v>3575</v>
      </c>
      <c r="F25" s="10">
        <v>3607.5</v>
      </c>
      <c r="G25" s="10">
        <v>3706.3</v>
      </c>
      <c r="H25" s="10">
        <v>3805.1</v>
      </c>
      <c r="I25" s="10">
        <v>3903.9</v>
      </c>
      <c r="J25" s="10">
        <v>3998.8</v>
      </c>
      <c r="K25" s="10">
        <v>4093.7</v>
      </c>
      <c r="L25" s="10">
        <v>4188.6000000000004</v>
      </c>
      <c r="M25" s="10">
        <v>4288.05</v>
      </c>
      <c r="N25" s="10">
        <v>4387.5</v>
      </c>
      <c r="O25" s="10">
        <v>4486.95</v>
      </c>
      <c r="P25" s="10">
        <v>4583.8</v>
      </c>
      <c r="Q25" s="10">
        <v>4680.6499999999996</v>
      </c>
      <c r="R25" s="10">
        <v>4777.5</v>
      </c>
      <c r="S25" s="10">
        <v>4910.75</v>
      </c>
      <c r="T25" s="10">
        <v>5044</v>
      </c>
      <c r="U25" s="10">
        <v>5177.25</v>
      </c>
      <c r="V25" s="10">
        <v>5292.3</v>
      </c>
      <c r="W25" s="10">
        <v>5407.35</v>
      </c>
      <c r="X25" s="10">
        <v>5522.4</v>
      </c>
      <c r="Y25" s="10">
        <v>5648.5</v>
      </c>
      <c r="Z25" s="10">
        <v>5774.6</v>
      </c>
      <c r="AA25" s="10">
        <v>5900.7</v>
      </c>
      <c r="AB25" s="10">
        <v>6016.4</v>
      </c>
      <c r="AC25" s="10">
        <v>6132.1</v>
      </c>
      <c r="AD25" s="10">
        <v>6247.8</v>
      </c>
      <c r="AE25" s="10">
        <v>6363.5</v>
      </c>
      <c r="AF25" s="10">
        <v>6479.2</v>
      </c>
      <c r="AG25" s="10">
        <v>6594.9</v>
      </c>
      <c r="AH25" s="10">
        <v>6710.6</v>
      </c>
      <c r="AI25" s="10">
        <v>6826.3</v>
      </c>
      <c r="AJ25" s="10">
        <v>6942</v>
      </c>
      <c r="AK25" s="10">
        <v>7057.7</v>
      </c>
      <c r="AL25" s="10">
        <v>7173.4</v>
      </c>
      <c r="AM25" s="10">
        <v>7289.1</v>
      </c>
      <c r="AN25" s="10">
        <v>7404.8</v>
      </c>
      <c r="AO25" s="10">
        <v>7520.5</v>
      </c>
      <c r="AP25" s="10">
        <v>7636.2</v>
      </c>
      <c r="AQ25" s="10">
        <v>7751.9</v>
      </c>
      <c r="AR25" s="10">
        <v>7867.6</v>
      </c>
      <c r="AS25" s="10">
        <v>7983.3</v>
      </c>
    </row>
    <row r="26" spans="1:45" s="9" customFormat="1" ht="16.5" customHeight="1" x14ac:dyDescent="0.25">
      <c r="A26" s="10">
        <v>14500</v>
      </c>
      <c r="B26" s="10">
        <v>3565.9</v>
      </c>
      <c r="C26" s="10">
        <v>3580.2</v>
      </c>
      <c r="D26" s="10">
        <v>3608.8</v>
      </c>
      <c r="E26" s="10">
        <v>3637.4</v>
      </c>
      <c r="F26" s="10">
        <v>3666</v>
      </c>
      <c r="G26" s="10">
        <v>3773.9</v>
      </c>
      <c r="H26" s="10">
        <v>3881.8</v>
      </c>
      <c r="I26" s="10">
        <v>3989.7</v>
      </c>
      <c r="J26" s="10">
        <v>4079.4</v>
      </c>
      <c r="K26" s="10">
        <v>4169.1000000000004</v>
      </c>
      <c r="L26" s="10">
        <v>4258.8</v>
      </c>
      <c r="M26" s="10">
        <v>4360.2</v>
      </c>
      <c r="N26" s="10">
        <v>4461.6000000000004</v>
      </c>
      <c r="O26" s="10">
        <v>4563</v>
      </c>
      <c r="P26" s="10">
        <v>4661.8</v>
      </c>
      <c r="Q26" s="10">
        <v>4760.6000000000004</v>
      </c>
      <c r="R26" s="10">
        <v>4859.3999999999996</v>
      </c>
      <c r="S26" s="10">
        <v>4994.6000000000004</v>
      </c>
      <c r="T26" s="10">
        <v>5129.8</v>
      </c>
      <c r="U26" s="10">
        <v>5265</v>
      </c>
      <c r="V26" s="10">
        <v>5382</v>
      </c>
      <c r="W26" s="10">
        <v>5499</v>
      </c>
      <c r="X26" s="10">
        <v>5616</v>
      </c>
      <c r="Y26" s="10">
        <v>5733</v>
      </c>
      <c r="Z26" s="10">
        <v>5850</v>
      </c>
      <c r="AA26" s="10">
        <v>5967</v>
      </c>
      <c r="AB26" s="10">
        <v>6084</v>
      </c>
      <c r="AC26" s="10">
        <v>6201</v>
      </c>
      <c r="AD26" s="10">
        <v>6318</v>
      </c>
      <c r="AE26" s="10">
        <v>6435</v>
      </c>
      <c r="AF26" s="10">
        <v>6552</v>
      </c>
      <c r="AG26" s="10">
        <v>6669</v>
      </c>
      <c r="AH26" s="10">
        <v>6786</v>
      </c>
      <c r="AI26" s="10">
        <v>6903</v>
      </c>
      <c r="AJ26" s="10">
        <v>7020</v>
      </c>
      <c r="AK26" s="10">
        <v>7137</v>
      </c>
      <c r="AL26" s="10">
        <v>7254</v>
      </c>
      <c r="AM26" s="10">
        <v>7371</v>
      </c>
      <c r="AN26" s="10">
        <v>7488</v>
      </c>
      <c r="AO26" s="10">
        <v>7605</v>
      </c>
      <c r="AP26" s="10">
        <v>7722</v>
      </c>
      <c r="AQ26" s="10">
        <v>7839</v>
      </c>
      <c r="AR26" s="10">
        <v>7956</v>
      </c>
      <c r="AS26" s="10">
        <v>8073</v>
      </c>
    </row>
    <row r="27" spans="1:45" s="9" customFormat="1" ht="16.5" customHeight="1" x14ac:dyDescent="0.25">
      <c r="A27" s="10">
        <v>15000</v>
      </c>
      <c r="B27" s="10">
        <v>3612.05</v>
      </c>
      <c r="C27" s="10">
        <v>3650.4</v>
      </c>
      <c r="D27" s="10">
        <v>3727.1</v>
      </c>
      <c r="E27" s="10">
        <v>3803.8</v>
      </c>
      <c r="F27" s="10">
        <v>3880.5</v>
      </c>
      <c r="G27" s="10">
        <v>3995.55</v>
      </c>
      <c r="H27" s="10">
        <v>4110.6000000000004</v>
      </c>
      <c r="I27" s="10">
        <v>4225.6499999999996</v>
      </c>
      <c r="J27" s="10">
        <v>4330.3</v>
      </c>
      <c r="K27" s="10">
        <v>4434.95</v>
      </c>
      <c r="L27" s="10">
        <v>4539.6000000000004</v>
      </c>
      <c r="M27" s="10">
        <v>4648.8</v>
      </c>
      <c r="N27" s="10">
        <v>4758</v>
      </c>
      <c r="O27" s="10">
        <v>4867.2</v>
      </c>
      <c r="P27" s="10">
        <v>4982.8999999999996</v>
      </c>
      <c r="Q27" s="10">
        <v>5098.6000000000004</v>
      </c>
      <c r="R27" s="10">
        <v>5214.3</v>
      </c>
      <c r="S27" s="10">
        <v>5348.2</v>
      </c>
      <c r="T27" s="10">
        <v>5482.1</v>
      </c>
      <c r="U27" s="10">
        <v>5616</v>
      </c>
      <c r="V27" s="10">
        <v>5740.8</v>
      </c>
      <c r="W27" s="10">
        <v>5865.6</v>
      </c>
      <c r="X27" s="10">
        <v>5990.4</v>
      </c>
      <c r="Y27" s="10">
        <v>6115.2</v>
      </c>
      <c r="Z27" s="10">
        <v>6240</v>
      </c>
      <c r="AA27" s="10">
        <v>6364.8</v>
      </c>
      <c r="AB27" s="10">
        <v>6489.6</v>
      </c>
      <c r="AC27" s="10">
        <v>6614.4</v>
      </c>
      <c r="AD27" s="10">
        <v>6739.2</v>
      </c>
      <c r="AE27" s="10">
        <v>6864</v>
      </c>
      <c r="AF27" s="10">
        <v>6988.8</v>
      </c>
      <c r="AG27" s="10">
        <v>7113.6</v>
      </c>
      <c r="AH27" s="10">
        <v>7238.4</v>
      </c>
      <c r="AI27" s="10">
        <v>7363.2</v>
      </c>
      <c r="AJ27" s="10">
        <v>7488</v>
      </c>
      <c r="AK27" s="10">
        <v>7612.8</v>
      </c>
      <c r="AL27" s="10">
        <v>7737.6</v>
      </c>
      <c r="AM27" s="10">
        <v>7862.4</v>
      </c>
      <c r="AN27" s="10">
        <v>7987.2</v>
      </c>
      <c r="AO27" s="10">
        <v>8112</v>
      </c>
      <c r="AP27" s="10">
        <v>8236.7999999999993</v>
      </c>
      <c r="AQ27" s="10">
        <v>8361.6</v>
      </c>
      <c r="AR27" s="10">
        <v>8486.4</v>
      </c>
      <c r="AS27" s="10">
        <v>8611.2000000000007</v>
      </c>
    </row>
    <row r="28" spans="1:45" s="9" customFormat="1" ht="16.5" customHeight="1" x14ac:dyDescent="0.25">
      <c r="A28" s="10">
        <v>15500</v>
      </c>
      <c r="B28" s="10">
        <v>3658.2</v>
      </c>
      <c r="C28" s="10">
        <v>3720.6</v>
      </c>
      <c r="D28" s="10">
        <v>3845.4</v>
      </c>
      <c r="E28" s="10">
        <v>3970.2</v>
      </c>
      <c r="F28" s="10">
        <v>4095</v>
      </c>
      <c r="G28" s="10">
        <v>4217.2</v>
      </c>
      <c r="H28" s="10">
        <v>4339.3999999999996</v>
      </c>
      <c r="I28" s="10">
        <v>4461.6000000000004</v>
      </c>
      <c r="J28" s="10">
        <v>4581.2</v>
      </c>
      <c r="K28" s="10">
        <v>4700.8</v>
      </c>
      <c r="L28" s="10">
        <v>4820.3999999999996</v>
      </c>
      <c r="M28" s="10">
        <v>4937.3999999999996</v>
      </c>
      <c r="N28" s="10">
        <v>5054.3999999999996</v>
      </c>
      <c r="O28" s="10">
        <v>5171.3999999999996</v>
      </c>
      <c r="P28" s="10">
        <v>5304</v>
      </c>
      <c r="Q28" s="10">
        <v>5436.6</v>
      </c>
      <c r="R28" s="10">
        <v>5569.2</v>
      </c>
      <c r="S28" s="10">
        <v>5701.8</v>
      </c>
      <c r="T28" s="10">
        <v>5834.4</v>
      </c>
      <c r="U28" s="10">
        <v>5967</v>
      </c>
      <c r="V28" s="10">
        <v>6099.6</v>
      </c>
      <c r="W28" s="10">
        <v>6232.2</v>
      </c>
      <c r="X28" s="10">
        <v>6364.8</v>
      </c>
      <c r="Y28" s="10">
        <v>6497.4</v>
      </c>
      <c r="Z28" s="10">
        <v>6630</v>
      </c>
      <c r="AA28" s="10">
        <v>6762.6</v>
      </c>
      <c r="AB28" s="10">
        <v>6895.2</v>
      </c>
      <c r="AC28" s="10">
        <v>7027.8</v>
      </c>
      <c r="AD28" s="10">
        <v>7160.4</v>
      </c>
      <c r="AE28" s="10">
        <v>7293</v>
      </c>
      <c r="AF28" s="10">
        <v>7425.6</v>
      </c>
      <c r="AG28" s="10">
        <v>7558.2</v>
      </c>
      <c r="AH28" s="10">
        <v>7690.8</v>
      </c>
      <c r="AI28" s="10">
        <v>7823.4</v>
      </c>
      <c r="AJ28" s="10">
        <v>7956</v>
      </c>
      <c r="AK28" s="10">
        <v>8088.6</v>
      </c>
      <c r="AL28" s="10">
        <v>8221.2000000000007</v>
      </c>
      <c r="AM28" s="10">
        <v>8353.7999999999993</v>
      </c>
      <c r="AN28" s="10">
        <v>8486.4</v>
      </c>
      <c r="AO28" s="10">
        <v>8619</v>
      </c>
      <c r="AP28" s="10">
        <v>8751.6</v>
      </c>
      <c r="AQ28" s="10">
        <v>8884.2000000000007</v>
      </c>
      <c r="AR28" s="10">
        <v>9016.7999999999993</v>
      </c>
      <c r="AS28" s="10">
        <v>9149.4</v>
      </c>
    </row>
    <row r="29" spans="1:45" s="9" customFormat="1" ht="16.5" customHeight="1" x14ac:dyDescent="0.25">
      <c r="A29" s="10">
        <v>16000</v>
      </c>
      <c r="B29" s="10">
        <v>3727.1</v>
      </c>
      <c r="C29" s="10">
        <v>3790.8</v>
      </c>
      <c r="D29" s="10">
        <v>3918.2</v>
      </c>
      <c r="E29" s="10">
        <v>4045.6</v>
      </c>
      <c r="F29" s="10">
        <v>4173</v>
      </c>
      <c r="G29" s="10">
        <v>4297.8</v>
      </c>
      <c r="H29" s="10">
        <v>4422.6000000000004</v>
      </c>
      <c r="I29" s="10">
        <v>4547.3999999999996</v>
      </c>
      <c r="J29" s="10">
        <v>4669.6000000000004</v>
      </c>
      <c r="K29" s="10">
        <v>4791.8</v>
      </c>
      <c r="L29" s="10">
        <v>4914</v>
      </c>
      <c r="M29" s="10">
        <v>5033.6000000000004</v>
      </c>
      <c r="N29" s="10">
        <v>5153.2</v>
      </c>
      <c r="O29" s="10">
        <v>5272.8</v>
      </c>
      <c r="P29" s="10">
        <v>5408</v>
      </c>
      <c r="Q29" s="10">
        <v>5543.2</v>
      </c>
      <c r="R29" s="10">
        <v>5678.4</v>
      </c>
      <c r="S29" s="10">
        <v>5813.6</v>
      </c>
      <c r="T29" s="10">
        <v>5948.8</v>
      </c>
      <c r="U29" s="10">
        <v>6084</v>
      </c>
      <c r="V29" s="10">
        <v>6219.2</v>
      </c>
      <c r="W29" s="10">
        <v>6354.4</v>
      </c>
      <c r="X29" s="10">
        <v>6489.6</v>
      </c>
      <c r="Y29" s="10">
        <v>6624.8</v>
      </c>
      <c r="Z29" s="10">
        <v>6760</v>
      </c>
      <c r="AA29" s="10">
        <v>6895.2</v>
      </c>
      <c r="AB29" s="10">
        <v>7030.4</v>
      </c>
      <c r="AC29" s="10">
        <v>7165.6</v>
      </c>
      <c r="AD29" s="10">
        <v>7300.8</v>
      </c>
      <c r="AE29" s="10">
        <v>7436</v>
      </c>
      <c r="AF29" s="10">
        <v>7571.2</v>
      </c>
      <c r="AG29" s="10">
        <v>7706.4</v>
      </c>
      <c r="AH29" s="10">
        <v>7841.6</v>
      </c>
      <c r="AI29" s="10">
        <v>7976.8</v>
      </c>
      <c r="AJ29" s="10">
        <v>8112</v>
      </c>
      <c r="AK29" s="10">
        <v>8247.2000000000007</v>
      </c>
      <c r="AL29" s="10">
        <v>8382.4</v>
      </c>
      <c r="AM29" s="10">
        <v>8517.6</v>
      </c>
      <c r="AN29" s="10">
        <v>8652.7999999999993</v>
      </c>
      <c r="AO29" s="10">
        <v>8788</v>
      </c>
      <c r="AP29" s="10">
        <v>8923.2000000000007</v>
      </c>
      <c r="AQ29" s="10">
        <v>9058.4</v>
      </c>
      <c r="AR29" s="10">
        <v>9193.6</v>
      </c>
      <c r="AS29" s="10">
        <v>9328.7999999999993</v>
      </c>
    </row>
    <row r="30" spans="1:45" s="9" customFormat="1" ht="16.5" customHeight="1" x14ac:dyDescent="0.25">
      <c r="A30" s="10">
        <v>16500</v>
      </c>
      <c r="B30" s="10">
        <v>3796</v>
      </c>
      <c r="C30" s="10">
        <v>3861</v>
      </c>
      <c r="D30" s="10">
        <v>3991</v>
      </c>
      <c r="E30" s="10">
        <v>4121</v>
      </c>
      <c r="F30" s="10">
        <v>4251</v>
      </c>
      <c r="G30" s="10">
        <v>4378.3999999999996</v>
      </c>
      <c r="H30" s="10">
        <v>4505.8</v>
      </c>
      <c r="I30" s="10">
        <v>4633.2</v>
      </c>
      <c r="J30" s="10">
        <v>4758</v>
      </c>
      <c r="K30" s="10">
        <v>4882.8</v>
      </c>
      <c r="L30" s="10">
        <v>5007.6000000000004</v>
      </c>
      <c r="M30" s="10">
        <v>5129.8</v>
      </c>
      <c r="N30" s="10">
        <v>5252</v>
      </c>
      <c r="O30" s="10">
        <v>5374.2</v>
      </c>
      <c r="P30" s="10">
        <v>5512</v>
      </c>
      <c r="Q30" s="10">
        <v>5649.8</v>
      </c>
      <c r="R30" s="10">
        <v>5787.6</v>
      </c>
      <c r="S30" s="10">
        <v>5925.4</v>
      </c>
      <c r="T30" s="10">
        <v>6063.2</v>
      </c>
      <c r="U30" s="10">
        <v>6201</v>
      </c>
      <c r="V30" s="10">
        <v>6338.8</v>
      </c>
      <c r="W30" s="10">
        <v>6476.6</v>
      </c>
      <c r="X30" s="10">
        <v>6614.4</v>
      </c>
      <c r="Y30" s="10">
        <v>6752.2</v>
      </c>
      <c r="Z30" s="10">
        <v>6890</v>
      </c>
      <c r="AA30" s="10">
        <v>7027.8</v>
      </c>
      <c r="AB30" s="10">
        <v>7165.6</v>
      </c>
      <c r="AC30" s="10">
        <v>7303.4</v>
      </c>
      <c r="AD30" s="10">
        <v>7441.2</v>
      </c>
      <c r="AE30" s="10">
        <v>7579</v>
      </c>
      <c r="AF30" s="10">
        <v>7716.8</v>
      </c>
      <c r="AG30" s="10">
        <v>7854.6</v>
      </c>
      <c r="AH30" s="10">
        <v>7992.4</v>
      </c>
      <c r="AI30" s="10">
        <v>8130.2</v>
      </c>
      <c r="AJ30" s="10">
        <v>8268</v>
      </c>
      <c r="AK30" s="10">
        <v>8405.7999999999993</v>
      </c>
      <c r="AL30" s="10">
        <v>8543.6</v>
      </c>
      <c r="AM30" s="10">
        <v>8681.4</v>
      </c>
      <c r="AN30" s="10">
        <v>8819.2000000000007</v>
      </c>
      <c r="AO30" s="10">
        <v>8957</v>
      </c>
      <c r="AP30" s="10">
        <v>9094.7999999999993</v>
      </c>
      <c r="AQ30" s="10">
        <v>9232.6</v>
      </c>
      <c r="AR30" s="10">
        <v>9370.4</v>
      </c>
      <c r="AS30" s="10">
        <v>9508.2000000000007</v>
      </c>
    </row>
    <row r="31" spans="1:45" s="9" customFormat="1" ht="16.5" customHeight="1" x14ac:dyDescent="0.25">
      <c r="A31" s="10">
        <v>17000</v>
      </c>
      <c r="B31" s="10">
        <v>3864.9</v>
      </c>
      <c r="C31" s="10">
        <v>3931.2</v>
      </c>
      <c r="D31" s="10">
        <v>4063.8</v>
      </c>
      <c r="E31" s="10">
        <v>4196.3999999999996</v>
      </c>
      <c r="F31" s="10">
        <v>4329</v>
      </c>
      <c r="G31" s="10">
        <v>4459</v>
      </c>
      <c r="H31" s="10">
        <v>4589</v>
      </c>
      <c r="I31" s="10">
        <v>4719</v>
      </c>
      <c r="J31" s="10">
        <v>4846.3999999999996</v>
      </c>
      <c r="K31" s="10">
        <v>4973.8</v>
      </c>
      <c r="L31" s="10">
        <v>5101.2</v>
      </c>
      <c r="M31" s="10">
        <v>5226</v>
      </c>
      <c r="N31" s="10">
        <v>5350.8</v>
      </c>
      <c r="O31" s="10">
        <v>5475.6</v>
      </c>
      <c r="P31" s="10">
        <v>5616</v>
      </c>
      <c r="Q31" s="10">
        <v>5756.4</v>
      </c>
      <c r="R31" s="10">
        <v>5896.8</v>
      </c>
      <c r="S31" s="10">
        <v>6037.2</v>
      </c>
      <c r="T31" s="10">
        <v>6177.6</v>
      </c>
      <c r="U31" s="10">
        <v>6318</v>
      </c>
      <c r="V31" s="10">
        <v>6458.4</v>
      </c>
      <c r="W31" s="10">
        <v>6598.8</v>
      </c>
      <c r="X31" s="10">
        <v>6739.2</v>
      </c>
      <c r="Y31" s="10">
        <v>6879.6</v>
      </c>
      <c r="Z31" s="10">
        <v>7020</v>
      </c>
      <c r="AA31" s="10">
        <v>7160.4</v>
      </c>
      <c r="AB31" s="10">
        <v>7300.8</v>
      </c>
      <c r="AC31" s="10">
        <v>7441.2</v>
      </c>
      <c r="AD31" s="10">
        <v>7581.6</v>
      </c>
      <c r="AE31" s="10">
        <v>7722</v>
      </c>
      <c r="AF31" s="10">
        <v>7862.4</v>
      </c>
      <c r="AG31" s="10">
        <v>8002.8</v>
      </c>
      <c r="AH31" s="10">
        <v>8143.2</v>
      </c>
      <c r="AI31" s="10">
        <v>8283.6</v>
      </c>
      <c r="AJ31" s="10">
        <v>8424</v>
      </c>
      <c r="AK31" s="10">
        <v>8564.4</v>
      </c>
      <c r="AL31" s="10">
        <v>8704.7999999999993</v>
      </c>
      <c r="AM31" s="10">
        <v>8845.2000000000007</v>
      </c>
      <c r="AN31" s="10">
        <v>8985.6</v>
      </c>
      <c r="AO31" s="10">
        <v>9126</v>
      </c>
      <c r="AP31" s="10">
        <v>9266.4</v>
      </c>
      <c r="AQ31" s="10">
        <v>9406.7999999999993</v>
      </c>
      <c r="AR31" s="10">
        <v>9547.2000000000007</v>
      </c>
      <c r="AS31" s="10">
        <v>9687.6</v>
      </c>
    </row>
    <row r="32" spans="1:45" s="9" customFormat="1" ht="16.5" customHeight="1" x14ac:dyDescent="0.25">
      <c r="A32" s="10">
        <v>17500</v>
      </c>
      <c r="B32" s="10">
        <v>3933.8</v>
      </c>
      <c r="C32" s="10">
        <v>4001.4</v>
      </c>
      <c r="D32" s="10">
        <v>4136.6000000000004</v>
      </c>
      <c r="E32" s="10">
        <v>4271.8</v>
      </c>
      <c r="F32" s="10">
        <v>4407</v>
      </c>
      <c r="G32" s="10">
        <v>4539.6000000000004</v>
      </c>
      <c r="H32" s="10">
        <v>4672.2</v>
      </c>
      <c r="I32" s="10">
        <v>4804.8</v>
      </c>
      <c r="J32" s="10">
        <v>4934.8</v>
      </c>
      <c r="K32" s="10">
        <v>5064.8</v>
      </c>
      <c r="L32" s="10">
        <v>5194.8</v>
      </c>
      <c r="M32" s="10">
        <v>5322.2</v>
      </c>
      <c r="N32" s="10">
        <v>5449.6</v>
      </c>
      <c r="O32" s="10">
        <v>5577</v>
      </c>
      <c r="P32" s="10">
        <v>5720</v>
      </c>
      <c r="Q32" s="10">
        <v>5863</v>
      </c>
      <c r="R32" s="10">
        <v>6006</v>
      </c>
      <c r="S32" s="10">
        <v>6149</v>
      </c>
      <c r="T32" s="10">
        <v>6292</v>
      </c>
      <c r="U32" s="10">
        <v>6435</v>
      </c>
      <c r="V32" s="10">
        <v>6578</v>
      </c>
      <c r="W32" s="10">
        <v>6721</v>
      </c>
      <c r="X32" s="10">
        <v>6864</v>
      </c>
      <c r="Y32" s="10">
        <v>7007</v>
      </c>
      <c r="Z32" s="10">
        <v>7150</v>
      </c>
      <c r="AA32" s="10">
        <v>7293</v>
      </c>
      <c r="AB32" s="10">
        <v>7436</v>
      </c>
      <c r="AC32" s="10">
        <v>7579</v>
      </c>
      <c r="AD32" s="10">
        <v>7722</v>
      </c>
      <c r="AE32" s="10">
        <v>7865</v>
      </c>
      <c r="AF32" s="10">
        <v>8008</v>
      </c>
      <c r="AG32" s="10">
        <v>8151</v>
      </c>
      <c r="AH32" s="10">
        <v>8294</v>
      </c>
      <c r="AI32" s="10">
        <v>8437</v>
      </c>
      <c r="AJ32" s="10">
        <v>8580</v>
      </c>
      <c r="AK32" s="10">
        <v>8723</v>
      </c>
      <c r="AL32" s="10">
        <v>8866</v>
      </c>
      <c r="AM32" s="10">
        <v>9009</v>
      </c>
      <c r="AN32" s="10">
        <v>9152</v>
      </c>
      <c r="AO32" s="10">
        <v>9295</v>
      </c>
      <c r="AP32" s="10">
        <v>9438</v>
      </c>
      <c r="AQ32" s="10">
        <v>9581</v>
      </c>
      <c r="AR32" s="10">
        <v>9724</v>
      </c>
      <c r="AS32" s="10">
        <v>9867</v>
      </c>
    </row>
    <row r="33" spans="1:45" s="9" customFormat="1" ht="16.5" customHeight="1" x14ac:dyDescent="0.25">
      <c r="A33" s="10">
        <v>18000</v>
      </c>
      <c r="B33" s="10">
        <v>4002.7</v>
      </c>
      <c r="C33" s="10">
        <v>4071.6</v>
      </c>
      <c r="D33" s="10">
        <v>4209.3999999999996</v>
      </c>
      <c r="E33" s="10">
        <v>4347.2</v>
      </c>
      <c r="F33" s="10">
        <v>4485</v>
      </c>
      <c r="G33" s="10">
        <v>4620.2</v>
      </c>
      <c r="H33" s="10">
        <v>4755.3999999999996</v>
      </c>
      <c r="I33" s="10">
        <v>4890.6000000000004</v>
      </c>
      <c r="J33" s="10">
        <v>5023.2</v>
      </c>
      <c r="K33" s="10">
        <v>5155.8</v>
      </c>
      <c r="L33" s="10">
        <v>5288.4</v>
      </c>
      <c r="M33" s="10">
        <v>5418.4</v>
      </c>
      <c r="N33" s="10">
        <v>5548.4</v>
      </c>
      <c r="O33" s="10">
        <v>5678.4</v>
      </c>
      <c r="P33" s="10">
        <v>5824</v>
      </c>
      <c r="Q33" s="10">
        <v>5969.6</v>
      </c>
      <c r="R33" s="10">
        <v>6115.2</v>
      </c>
      <c r="S33" s="10">
        <v>6260.8</v>
      </c>
      <c r="T33" s="10">
        <v>6406.4</v>
      </c>
      <c r="U33" s="10">
        <v>6552</v>
      </c>
      <c r="V33" s="10">
        <v>6697.6</v>
      </c>
      <c r="W33" s="10">
        <v>6843.2</v>
      </c>
      <c r="X33" s="10">
        <v>6988.8</v>
      </c>
      <c r="Y33" s="10">
        <v>7134.4</v>
      </c>
      <c r="Z33" s="10">
        <v>7280</v>
      </c>
      <c r="AA33" s="10">
        <v>7425.6</v>
      </c>
      <c r="AB33" s="10">
        <v>7571.2</v>
      </c>
      <c r="AC33" s="10">
        <v>7716.8</v>
      </c>
      <c r="AD33" s="10">
        <v>7862.4</v>
      </c>
      <c r="AE33" s="10">
        <v>8008</v>
      </c>
      <c r="AF33" s="10">
        <v>8153.6</v>
      </c>
      <c r="AG33" s="10">
        <v>8299.2000000000007</v>
      </c>
      <c r="AH33" s="10">
        <v>8444.7999999999993</v>
      </c>
      <c r="AI33" s="10">
        <v>8590.4</v>
      </c>
      <c r="AJ33" s="10">
        <v>8736</v>
      </c>
      <c r="AK33" s="10">
        <v>8881.6</v>
      </c>
      <c r="AL33" s="10">
        <v>9027.2000000000007</v>
      </c>
      <c r="AM33" s="10">
        <v>9172.7999999999993</v>
      </c>
      <c r="AN33" s="10">
        <v>9318.4</v>
      </c>
      <c r="AO33" s="10">
        <v>9464</v>
      </c>
      <c r="AP33" s="10">
        <v>9609.6</v>
      </c>
      <c r="AQ33" s="10">
        <v>9755.2000000000007</v>
      </c>
      <c r="AR33" s="10">
        <v>9900.7999999999993</v>
      </c>
      <c r="AS33" s="10">
        <v>10046.4</v>
      </c>
    </row>
    <row r="34" spans="1:45" s="9" customFormat="1" ht="16.5" customHeight="1" x14ac:dyDescent="0.25">
      <c r="A34" s="10">
        <v>18500</v>
      </c>
      <c r="B34" s="10">
        <v>4071.6</v>
      </c>
      <c r="C34" s="10">
        <v>4141.8</v>
      </c>
      <c r="D34" s="10">
        <v>4282.2</v>
      </c>
      <c r="E34" s="10">
        <v>4422.6000000000004</v>
      </c>
      <c r="F34" s="10">
        <v>4563</v>
      </c>
      <c r="G34" s="10">
        <v>4700.8</v>
      </c>
      <c r="H34" s="10">
        <v>4838.6000000000004</v>
      </c>
      <c r="I34" s="10">
        <v>4976.3999999999996</v>
      </c>
      <c r="J34" s="10">
        <v>5111.6000000000004</v>
      </c>
      <c r="K34" s="10">
        <v>5246.8</v>
      </c>
      <c r="L34" s="10">
        <v>5382</v>
      </c>
      <c r="M34" s="10">
        <v>5514.6</v>
      </c>
      <c r="N34" s="10">
        <v>5647.2</v>
      </c>
      <c r="O34" s="10">
        <v>5779.8</v>
      </c>
      <c r="P34" s="10">
        <v>5928</v>
      </c>
      <c r="Q34" s="10">
        <v>6076.2</v>
      </c>
      <c r="R34" s="10">
        <v>6224.4</v>
      </c>
      <c r="S34" s="10">
        <v>6372.6</v>
      </c>
      <c r="T34" s="10">
        <v>6520.8</v>
      </c>
      <c r="U34" s="10">
        <v>6669</v>
      </c>
      <c r="V34" s="10">
        <v>6817.2</v>
      </c>
      <c r="W34" s="10">
        <v>6965.4</v>
      </c>
      <c r="X34" s="10">
        <v>7113.6</v>
      </c>
      <c r="Y34" s="10">
        <v>7261.8</v>
      </c>
      <c r="Z34" s="10">
        <v>7410</v>
      </c>
      <c r="AA34" s="10">
        <v>7558.2</v>
      </c>
      <c r="AB34" s="10">
        <v>7706.4</v>
      </c>
      <c r="AC34" s="10">
        <v>7854.6</v>
      </c>
      <c r="AD34" s="10">
        <v>8002.8</v>
      </c>
      <c r="AE34" s="10">
        <v>8151</v>
      </c>
      <c r="AF34" s="10">
        <v>8299.2000000000007</v>
      </c>
      <c r="AG34" s="10">
        <v>8447.4</v>
      </c>
      <c r="AH34" s="10">
        <v>8595.6</v>
      </c>
      <c r="AI34" s="10">
        <v>8743.7999999999993</v>
      </c>
      <c r="AJ34" s="10">
        <v>8892</v>
      </c>
      <c r="AK34" s="10">
        <v>9040.2000000000007</v>
      </c>
      <c r="AL34" s="10">
        <v>9188.4</v>
      </c>
      <c r="AM34" s="10">
        <v>9336.6</v>
      </c>
      <c r="AN34" s="10">
        <v>9484.7999999999993</v>
      </c>
      <c r="AO34" s="10">
        <v>9633</v>
      </c>
      <c r="AP34" s="10">
        <v>9781.2000000000007</v>
      </c>
      <c r="AQ34" s="10">
        <v>9929.4</v>
      </c>
      <c r="AR34" s="10">
        <v>10077.6</v>
      </c>
      <c r="AS34" s="10">
        <v>10225.799999999999</v>
      </c>
    </row>
    <row r="35" spans="1:45" s="9" customFormat="1" ht="16.5" customHeight="1" x14ac:dyDescent="0.25">
      <c r="A35" s="10">
        <v>19000</v>
      </c>
      <c r="B35" s="10">
        <v>4140.5</v>
      </c>
      <c r="C35" s="10">
        <v>4212</v>
      </c>
      <c r="D35" s="10">
        <v>4355</v>
      </c>
      <c r="E35" s="10">
        <v>4498</v>
      </c>
      <c r="F35" s="10">
        <v>4641</v>
      </c>
      <c r="G35" s="10">
        <v>4781.3999999999996</v>
      </c>
      <c r="H35" s="10">
        <v>4921.8</v>
      </c>
      <c r="I35" s="10">
        <v>5062.2</v>
      </c>
      <c r="J35" s="10">
        <v>5200</v>
      </c>
      <c r="K35" s="10">
        <v>5337.8</v>
      </c>
      <c r="L35" s="10">
        <v>5475.6</v>
      </c>
      <c r="M35" s="10">
        <v>5610.8</v>
      </c>
      <c r="N35" s="10">
        <v>5746</v>
      </c>
      <c r="O35" s="10">
        <v>5881.2</v>
      </c>
      <c r="P35" s="10">
        <v>6032</v>
      </c>
      <c r="Q35" s="10">
        <v>6182.8</v>
      </c>
      <c r="R35" s="10">
        <v>6333.6</v>
      </c>
      <c r="S35" s="10">
        <v>6484.4</v>
      </c>
      <c r="T35" s="10">
        <v>6635.2</v>
      </c>
      <c r="U35" s="10">
        <v>6786</v>
      </c>
      <c r="V35" s="10">
        <v>6936.8</v>
      </c>
      <c r="W35" s="10">
        <v>7087.6</v>
      </c>
      <c r="X35" s="10">
        <v>7238.4</v>
      </c>
      <c r="Y35" s="10">
        <v>7389.2</v>
      </c>
      <c r="Z35" s="10">
        <v>7540</v>
      </c>
      <c r="AA35" s="10">
        <v>7690.8</v>
      </c>
      <c r="AB35" s="10">
        <v>7841.6</v>
      </c>
      <c r="AC35" s="10">
        <v>7992.4</v>
      </c>
      <c r="AD35" s="10">
        <v>8143.2</v>
      </c>
      <c r="AE35" s="10">
        <v>8294</v>
      </c>
      <c r="AF35" s="10">
        <v>8444.7999999999993</v>
      </c>
      <c r="AG35" s="10">
        <v>8595.6</v>
      </c>
      <c r="AH35" s="10">
        <v>8746.4</v>
      </c>
      <c r="AI35" s="10">
        <v>8897.2000000000007</v>
      </c>
      <c r="AJ35" s="10">
        <v>9048</v>
      </c>
      <c r="AK35" s="10">
        <v>9198.7999999999993</v>
      </c>
      <c r="AL35" s="10">
        <v>9349.6</v>
      </c>
      <c r="AM35" s="10">
        <v>9500.4</v>
      </c>
      <c r="AN35" s="10">
        <v>9651.2000000000007</v>
      </c>
      <c r="AO35" s="10">
        <v>9802</v>
      </c>
      <c r="AP35" s="10">
        <v>9952.7999999999993</v>
      </c>
      <c r="AQ35" s="10">
        <v>10103.6</v>
      </c>
      <c r="AR35" s="10">
        <v>10254.4</v>
      </c>
      <c r="AS35" s="10">
        <v>10405.200000000001</v>
      </c>
    </row>
    <row r="36" spans="1:45" s="9" customFormat="1" ht="16.5" customHeight="1" x14ac:dyDescent="0.25">
      <c r="A36" s="10">
        <v>19500</v>
      </c>
      <c r="B36" s="10">
        <v>4209.3999999999996</v>
      </c>
      <c r="C36" s="10">
        <v>4282.2</v>
      </c>
      <c r="D36" s="10">
        <v>4427.8</v>
      </c>
      <c r="E36" s="10">
        <v>4573.3999999999996</v>
      </c>
      <c r="F36" s="10">
        <v>4719</v>
      </c>
      <c r="G36" s="10">
        <v>4862</v>
      </c>
      <c r="H36" s="10">
        <v>5005</v>
      </c>
      <c r="I36" s="10">
        <v>5148</v>
      </c>
      <c r="J36" s="10">
        <v>5288.4</v>
      </c>
      <c r="K36" s="10">
        <v>5428.8</v>
      </c>
      <c r="L36" s="10">
        <v>5569.2</v>
      </c>
      <c r="M36" s="10">
        <v>5707</v>
      </c>
      <c r="N36" s="10">
        <v>5844.8</v>
      </c>
      <c r="O36" s="10">
        <v>5982.6</v>
      </c>
      <c r="P36" s="10">
        <v>6136</v>
      </c>
      <c r="Q36" s="10">
        <v>6289.4</v>
      </c>
      <c r="R36" s="10">
        <v>6442.8</v>
      </c>
      <c r="S36" s="10">
        <v>6596.2</v>
      </c>
      <c r="T36" s="10">
        <v>6749.6</v>
      </c>
      <c r="U36" s="10">
        <v>6903</v>
      </c>
      <c r="V36" s="10">
        <v>7056.4</v>
      </c>
      <c r="W36" s="10">
        <v>7209.8</v>
      </c>
      <c r="X36" s="10">
        <v>7363.2</v>
      </c>
      <c r="Y36" s="10">
        <v>7516.6</v>
      </c>
      <c r="Z36" s="10">
        <v>7670</v>
      </c>
      <c r="AA36" s="10">
        <v>7823.4</v>
      </c>
      <c r="AB36" s="10">
        <v>7976.8</v>
      </c>
      <c r="AC36" s="10">
        <v>8130.2</v>
      </c>
      <c r="AD36" s="10">
        <v>8283.6</v>
      </c>
      <c r="AE36" s="10">
        <v>8437</v>
      </c>
      <c r="AF36" s="10">
        <v>8590.4</v>
      </c>
      <c r="AG36" s="10">
        <v>8743.7999999999993</v>
      </c>
      <c r="AH36" s="10">
        <v>8897.2000000000007</v>
      </c>
      <c r="AI36" s="10">
        <v>9050.6</v>
      </c>
      <c r="AJ36" s="10">
        <v>9204</v>
      </c>
      <c r="AK36" s="10">
        <v>9357.4</v>
      </c>
      <c r="AL36" s="10">
        <v>9510.7999999999993</v>
      </c>
      <c r="AM36" s="10">
        <v>9664.2000000000007</v>
      </c>
      <c r="AN36" s="10">
        <v>9817.6</v>
      </c>
      <c r="AO36" s="10">
        <v>9971</v>
      </c>
      <c r="AP36" s="10">
        <v>10124.4</v>
      </c>
      <c r="AQ36" s="10">
        <v>10277.799999999999</v>
      </c>
      <c r="AR36" s="10">
        <v>10431.200000000001</v>
      </c>
      <c r="AS36" s="10">
        <v>10584.6</v>
      </c>
    </row>
    <row r="37" spans="1:45" s="9" customFormat="1" ht="16.5" customHeight="1" x14ac:dyDescent="0.25">
      <c r="A37" s="10">
        <v>20000</v>
      </c>
      <c r="B37" s="10">
        <v>4278.3</v>
      </c>
      <c r="C37" s="10">
        <v>4352.3999999999996</v>
      </c>
      <c r="D37" s="10">
        <v>4500.6000000000004</v>
      </c>
      <c r="E37" s="10">
        <v>4648.8</v>
      </c>
      <c r="F37" s="10">
        <v>4797</v>
      </c>
      <c r="G37" s="10">
        <v>4942.6000000000004</v>
      </c>
      <c r="H37" s="10">
        <v>5088.2</v>
      </c>
      <c r="I37" s="10">
        <v>5233.8</v>
      </c>
      <c r="J37" s="10">
        <v>5376.8</v>
      </c>
      <c r="K37" s="10">
        <v>5519.8</v>
      </c>
      <c r="L37" s="10">
        <v>5662.8</v>
      </c>
      <c r="M37" s="10">
        <v>5803.2</v>
      </c>
      <c r="N37" s="10">
        <v>5943.6</v>
      </c>
      <c r="O37" s="10">
        <v>6084</v>
      </c>
      <c r="P37" s="10">
        <v>6240</v>
      </c>
      <c r="Q37" s="10">
        <v>6396</v>
      </c>
      <c r="R37" s="10">
        <v>6552</v>
      </c>
      <c r="S37" s="10">
        <v>6708</v>
      </c>
      <c r="T37" s="10">
        <v>6864</v>
      </c>
      <c r="U37" s="10">
        <v>7020</v>
      </c>
      <c r="V37" s="10">
        <v>7176</v>
      </c>
      <c r="W37" s="10">
        <v>7332</v>
      </c>
      <c r="X37" s="10">
        <v>7488</v>
      </c>
      <c r="Y37" s="10">
        <v>7644</v>
      </c>
      <c r="Z37" s="10">
        <v>7800</v>
      </c>
      <c r="AA37" s="10">
        <v>7956</v>
      </c>
      <c r="AB37" s="10">
        <v>8112</v>
      </c>
      <c r="AC37" s="10">
        <v>8268</v>
      </c>
      <c r="AD37" s="10">
        <v>8424</v>
      </c>
      <c r="AE37" s="10">
        <v>8580</v>
      </c>
      <c r="AF37" s="10">
        <v>8736</v>
      </c>
      <c r="AG37" s="10">
        <v>8892</v>
      </c>
      <c r="AH37" s="10">
        <v>9048</v>
      </c>
      <c r="AI37" s="10">
        <v>9204</v>
      </c>
      <c r="AJ37" s="10">
        <v>9360</v>
      </c>
      <c r="AK37" s="10">
        <v>9516</v>
      </c>
      <c r="AL37" s="10">
        <v>9672</v>
      </c>
      <c r="AM37" s="10">
        <v>9828</v>
      </c>
      <c r="AN37" s="10">
        <v>9984</v>
      </c>
      <c r="AO37" s="10">
        <v>10140</v>
      </c>
      <c r="AP37" s="10">
        <v>10296</v>
      </c>
      <c r="AQ37" s="10">
        <v>10452</v>
      </c>
      <c r="AR37" s="10">
        <v>10608</v>
      </c>
      <c r="AS37" s="10">
        <v>10764</v>
      </c>
    </row>
    <row r="38" spans="1:45" s="9" customFormat="1" ht="16.5" customHeight="1" x14ac:dyDescent="0.25">
      <c r="A38" s="10">
        <v>20500</v>
      </c>
      <c r="B38" s="10">
        <v>4347.2</v>
      </c>
      <c r="C38" s="10">
        <v>4422.6000000000004</v>
      </c>
      <c r="D38" s="10">
        <v>4573.3999999999996</v>
      </c>
      <c r="E38" s="10">
        <v>4724.2</v>
      </c>
      <c r="F38" s="10">
        <v>4875</v>
      </c>
      <c r="G38" s="10">
        <v>5023.2</v>
      </c>
      <c r="H38" s="10">
        <v>5171.3999999999996</v>
      </c>
      <c r="I38" s="10">
        <v>5319.6</v>
      </c>
      <c r="J38" s="10">
        <v>5465.2</v>
      </c>
      <c r="K38" s="10">
        <v>5610.8</v>
      </c>
      <c r="L38" s="10">
        <v>5756.4</v>
      </c>
      <c r="M38" s="10">
        <v>5899.4</v>
      </c>
      <c r="N38" s="10">
        <v>6042.4</v>
      </c>
      <c r="O38" s="10">
        <v>6185.4</v>
      </c>
      <c r="P38" s="10">
        <v>6344</v>
      </c>
      <c r="Q38" s="10">
        <v>6502.6</v>
      </c>
      <c r="R38" s="10">
        <v>6661.2</v>
      </c>
      <c r="S38" s="10">
        <v>6819.8</v>
      </c>
      <c r="T38" s="10">
        <v>6978.4</v>
      </c>
      <c r="U38" s="10">
        <v>7137</v>
      </c>
      <c r="V38" s="10">
        <v>7295.6</v>
      </c>
      <c r="W38" s="10">
        <v>7454.2</v>
      </c>
      <c r="X38" s="10">
        <v>7612.8</v>
      </c>
      <c r="Y38" s="10">
        <v>7771.4</v>
      </c>
      <c r="Z38" s="10">
        <v>7930</v>
      </c>
      <c r="AA38" s="10">
        <v>8088.6</v>
      </c>
      <c r="AB38" s="10">
        <v>8247.2000000000007</v>
      </c>
      <c r="AC38" s="10">
        <v>8405.7999999999993</v>
      </c>
      <c r="AD38" s="10">
        <v>8564.4</v>
      </c>
      <c r="AE38" s="10">
        <v>8723</v>
      </c>
      <c r="AF38" s="10">
        <v>8881.6</v>
      </c>
      <c r="AG38" s="10">
        <v>9040.2000000000007</v>
      </c>
      <c r="AH38" s="10">
        <v>9198.7999999999993</v>
      </c>
      <c r="AI38" s="10">
        <v>9357.4</v>
      </c>
      <c r="AJ38" s="10">
        <v>9516</v>
      </c>
      <c r="AK38" s="10">
        <v>9674.6</v>
      </c>
      <c r="AL38" s="10">
        <v>9833.2000000000007</v>
      </c>
      <c r="AM38" s="10">
        <v>9991.7999999999993</v>
      </c>
      <c r="AN38" s="10">
        <v>10150.4</v>
      </c>
      <c r="AO38" s="10">
        <v>10309</v>
      </c>
      <c r="AP38" s="10">
        <v>10467.6</v>
      </c>
      <c r="AQ38" s="10">
        <v>10626.2</v>
      </c>
      <c r="AR38" s="10">
        <v>10784.8</v>
      </c>
      <c r="AS38" s="10">
        <v>10943.4</v>
      </c>
    </row>
    <row r="39" spans="1:45" s="9" customFormat="1" ht="16.5" customHeight="1" x14ac:dyDescent="0.25">
      <c r="A39" s="10">
        <v>21000</v>
      </c>
      <c r="B39" s="10">
        <v>4416.1000000000004</v>
      </c>
      <c r="C39" s="10">
        <v>4492.8</v>
      </c>
      <c r="D39" s="10">
        <v>4646.2</v>
      </c>
      <c r="E39" s="10">
        <v>4799.6000000000004</v>
      </c>
      <c r="F39" s="10">
        <v>4953</v>
      </c>
      <c r="G39" s="10">
        <v>5103.8</v>
      </c>
      <c r="H39" s="10">
        <v>5254.6</v>
      </c>
      <c r="I39" s="10">
        <v>5405.4</v>
      </c>
      <c r="J39" s="10">
        <v>5553.6</v>
      </c>
      <c r="K39" s="10">
        <v>5701.8</v>
      </c>
      <c r="L39" s="10">
        <v>5850</v>
      </c>
      <c r="M39" s="10">
        <v>5995.6</v>
      </c>
      <c r="N39" s="10">
        <v>6141.2</v>
      </c>
      <c r="O39" s="10">
        <v>6286.8</v>
      </c>
      <c r="P39" s="10">
        <v>6448</v>
      </c>
      <c r="Q39" s="10">
        <v>6609.2</v>
      </c>
      <c r="R39" s="10">
        <v>6770.4</v>
      </c>
      <c r="S39" s="10">
        <v>6931.6</v>
      </c>
      <c r="T39" s="10">
        <v>7092.8</v>
      </c>
      <c r="U39" s="10">
        <v>7254</v>
      </c>
      <c r="V39" s="10">
        <v>7415.2</v>
      </c>
      <c r="W39" s="10">
        <v>7576.4</v>
      </c>
      <c r="X39" s="10">
        <v>7737.6</v>
      </c>
      <c r="Y39" s="10">
        <v>7898.8</v>
      </c>
      <c r="Z39" s="10">
        <v>8060</v>
      </c>
      <c r="AA39" s="10">
        <v>8221.2000000000007</v>
      </c>
      <c r="AB39" s="10">
        <v>8382.4</v>
      </c>
      <c r="AC39" s="10">
        <v>8543.6</v>
      </c>
      <c r="AD39" s="10">
        <v>8704.7999999999993</v>
      </c>
      <c r="AE39" s="10">
        <v>8866</v>
      </c>
      <c r="AF39" s="10">
        <v>9027.2000000000007</v>
      </c>
      <c r="AG39" s="10">
        <v>9188.4</v>
      </c>
      <c r="AH39" s="10">
        <v>9349.6</v>
      </c>
      <c r="AI39" s="10">
        <v>9510.7999999999993</v>
      </c>
      <c r="AJ39" s="10">
        <v>9672</v>
      </c>
      <c r="AK39" s="10">
        <v>9833.2000000000007</v>
      </c>
      <c r="AL39" s="10">
        <v>9994.4</v>
      </c>
      <c r="AM39" s="10">
        <v>10155.6</v>
      </c>
      <c r="AN39" s="10">
        <v>10316.799999999999</v>
      </c>
      <c r="AO39" s="10">
        <v>10478</v>
      </c>
      <c r="AP39" s="10">
        <v>10639.2</v>
      </c>
      <c r="AQ39" s="10">
        <v>10800.4</v>
      </c>
      <c r="AR39" s="10">
        <v>10961.6</v>
      </c>
      <c r="AS39" s="10">
        <v>11122.8</v>
      </c>
    </row>
    <row r="40" spans="1:45" s="9" customFormat="1" ht="16.5" customHeight="1" x14ac:dyDescent="0.25">
      <c r="A40" s="10">
        <v>21500</v>
      </c>
      <c r="B40" s="10">
        <v>4485</v>
      </c>
      <c r="C40" s="10">
        <v>4563</v>
      </c>
      <c r="D40" s="10">
        <v>4719</v>
      </c>
      <c r="E40" s="10">
        <v>4875</v>
      </c>
      <c r="F40" s="10">
        <v>5031</v>
      </c>
      <c r="G40" s="10">
        <v>5184.3999999999996</v>
      </c>
      <c r="H40" s="10">
        <v>5337.8</v>
      </c>
      <c r="I40" s="10">
        <v>5491.2</v>
      </c>
      <c r="J40" s="10">
        <v>5642</v>
      </c>
      <c r="K40" s="10">
        <v>5792.8</v>
      </c>
      <c r="L40" s="10">
        <v>5943.6</v>
      </c>
      <c r="M40" s="10">
        <v>6091.8</v>
      </c>
      <c r="N40" s="10">
        <v>6240</v>
      </c>
      <c r="O40" s="10">
        <v>6388.2</v>
      </c>
      <c r="P40" s="10">
        <v>6552</v>
      </c>
      <c r="Q40" s="10">
        <v>6715.8</v>
      </c>
      <c r="R40" s="10">
        <v>6879.6</v>
      </c>
      <c r="S40" s="10">
        <v>7043.4</v>
      </c>
      <c r="T40" s="10">
        <v>7207.2</v>
      </c>
      <c r="U40" s="10">
        <v>7371</v>
      </c>
      <c r="V40" s="10">
        <v>7534.8</v>
      </c>
      <c r="W40" s="10">
        <v>7698.6</v>
      </c>
      <c r="X40" s="10">
        <v>7862.4</v>
      </c>
      <c r="Y40" s="10">
        <v>8026.2</v>
      </c>
      <c r="Z40" s="10">
        <v>8190</v>
      </c>
      <c r="AA40" s="10">
        <v>8353.7999999999993</v>
      </c>
      <c r="AB40" s="10">
        <v>8517.6</v>
      </c>
      <c r="AC40" s="10">
        <v>8681.4</v>
      </c>
      <c r="AD40" s="10">
        <v>8845.2000000000007</v>
      </c>
      <c r="AE40" s="10">
        <v>9009</v>
      </c>
      <c r="AF40" s="10">
        <v>9172.7999999999993</v>
      </c>
      <c r="AG40" s="10">
        <v>9336.6</v>
      </c>
      <c r="AH40" s="10">
        <v>9500.4</v>
      </c>
      <c r="AI40" s="10">
        <v>9664.2000000000007</v>
      </c>
      <c r="AJ40" s="10">
        <v>9828</v>
      </c>
      <c r="AK40" s="10">
        <v>9991.7999999999993</v>
      </c>
      <c r="AL40" s="10">
        <v>10155.6</v>
      </c>
      <c r="AM40" s="10">
        <v>10319.4</v>
      </c>
      <c r="AN40" s="10">
        <v>10483.200000000001</v>
      </c>
      <c r="AO40" s="10">
        <v>10647</v>
      </c>
      <c r="AP40" s="10">
        <v>10810.8</v>
      </c>
      <c r="AQ40" s="10">
        <v>10974.6</v>
      </c>
      <c r="AR40" s="10">
        <v>11138.4</v>
      </c>
      <c r="AS40" s="10">
        <v>11302.2</v>
      </c>
    </row>
    <row r="41" spans="1:45" s="9" customFormat="1" ht="16.5" customHeight="1" x14ac:dyDescent="0.25">
      <c r="A41" s="10">
        <v>22000</v>
      </c>
      <c r="B41" s="10">
        <v>4553.8999999999996</v>
      </c>
      <c r="C41" s="10">
        <v>4633.2</v>
      </c>
      <c r="D41" s="10">
        <v>4791.8</v>
      </c>
      <c r="E41" s="10">
        <v>4950.3999999999996</v>
      </c>
      <c r="F41" s="10">
        <v>5109</v>
      </c>
      <c r="G41" s="10">
        <v>5265</v>
      </c>
      <c r="H41" s="10">
        <v>5421</v>
      </c>
      <c r="I41" s="10">
        <v>5577</v>
      </c>
      <c r="J41" s="10">
        <v>5730.4</v>
      </c>
      <c r="K41" s="10">
        <v>5883.8</v>
      </c>
      <c r="L41" s="10">
        <v>6037.2</v>
      </c>
      <c r="M41" s="10">
        <v>6188</v>
      </c>
      <c r="N41" s="10">
        <v>6338.8</v>
      </c>
      <c r="O41" s="10">
        <v>6489.6</v>
      </c>
      <c r="P41" s="10">
        <v>6656</v>
      </c>
      <c r="Q41" s="10">
        <v>6822.4</v>
      </c>
      <c r="R41" s="10">
        <v>6988.8</v>
      </c>
      <c r="S41" s="10">
        <v>7155.2</v>
      </c>
      <c r="T41" s="10">
        <v>7321.6</v>
      </c>
      <c r="U41" s="10">
        <v>7488</v>
      </c>
      <c r="V41" s="10">
        <v>7654.4</v>
      </c>
      <c r="W41" s="10">
        <v>7820.8</v>
      </c>
      <c r="X41" s="10">
        <v>7987.2</v>
      </c>
      <c r="Y41" s="10">
        <v>8153.6</v>
      </c>
      <c r="Z41" s="10">
        <v>8320</v>
      </c>
      <c r="AA41" s="10">
        <v>8486.4</v>
      </c>
      <c r="AB41" s="10">
        <v>8652.7999999999993</v>
      </c>
      <c r="AC41" s="10">
        <v>8819.2000000000007</v>
      </c>
      <c r="AD41" s="10">
        <v>8985.6</v>
      </c>
      <c r="AE41" s="10">
        <v>9152</v>
      </c>
      <c r="AF41" s="10">
        <v>9318.4</v>
      </c>
      <c r="AG41" s="10">
        <v>9484.7999999999993</v>
      </c>
      <c r="AH41" s="10">
        <v>9651.2000000000007</v>
      </c>
      <c r="AI41" s="10">
        <v>9817.6</v>
      </c>
      <c r="AJ41" s="10">
        <v>9984</v>
      </c>
      <c r="AK41" s="10">
        <v>10150.4</v>
      </c>
      <c r="AL41" s="10">
        <v>10316.799999999999</v>
      </c>
      <c r="AM41" s="10">
        <v>10483.200000000001</v>
      </c>
      <c r="AN41" s="10">
        <v>10649.6</v>
      </c>
      <c r="AO41" s="10">
        <v>10816</v>
      </c>
      <c r="AP41" s="10">
        <v>10982.4</v>
      </c>
      <c r="AQ41" s="10">
        <v>11148.8</v>
      </c>
      <c r="AR41" s="10">
        <v>11315.2</v>
      </c>
      <c r="AS41" s="10">
        <v>11481.6</v>
      </c>
    </row>
    <row r="42" spans="1:45" s="9" customFormat="1" ht="16.5" customHeight="1" x14ac:dyDescent="0.25">
      <c r="A42" s="10">
        <v>22500</v>
      </c>
      <c r="B42" s="10">
        <v>4622.8</v>
      </c>
      <c r="C42" s="10">
        <v>4703.3999999999996</v>
      </c>
      <c r="D42" s="10">
        <v>4864.6000000000004</v>
      </c>
      <c r="E42" s="10">
        <v>5025.8</v>
      </c>
      <c r="F42" s="10">
        <v>5187</v>
      </c>
      <c r="G42" s="10">
        <v>5345.6</v>
      </c>
      <c r="H42" s="10">
        <v>5504.2</v>
      </c>
      <c r="I42" s="10">
        <v>5662.8</v>
      </c>
      <c r="J42" s="10">
        <v>5818.8</v>
      </c>
      <c r="K42" s="10">
        <v>5974.8</v>
      </c>
      <c r="L42" s="10">
        <v>6130.8</v>
      </c>
      <c r="M42" s="10">
        <v>6284.2</v>
      </c>
      <c r="N42" s="10">
        <v>6437.6</v>
      </c>
      <c r="O42" s="10">
        <v>6591</v>
      </c>
      <c r="P42" s="10">
        <v>6760</v>
      </c>
      <c r="Q42" s="10">
        <v>6929</v>
      </c>
      <c r="R42" s="10">
        <v>7098</v>
      </c>
      <c r="S42" s="10">
        <v>7267</v>
      </c>
      <c r="T42" s="10">
        <v>7436</v>
      </c>
      <c r="U42" s="10">
        <v>7605</v>
      </c>
      <c r="V42" s="10">
        <v>7774</v>
      </c>
      <c r="W42" s="10">
        <v>7943</v>
      </c>
      <c r="X42" s="10">
        <v>8112</v>
      </c>
      <c r="Y42" s="10">
        <v>8281</v>
      </c>
      <c r="Z42" s="10">
        <v>8450</v>
      </c>
      <c r="AA42" s="10">
        <v>8619</v>
      </c>
      <c r="AB42" s="10">
        <v>8788</v>
      </c>
      <c r="AC42" s="10">
        <v>8957</v>
      </c>
      <c r="AD42" s="10">
        <v>9126</v>
      </c>
      <c r="AE42" s="10">
        <v>9295</v>
      </c>
      <c r="AF42" s="10">
        <v>9464</v>
      </c>
      <c r="AG42" s="10">
        <v>9633</v>
      </c>
      <c r="AH42" s="10">
        <v>9802</v>
      </c>
      <c r="AI42" s="10">
        <v>9971</v>
      </c>
      <c r="AJ42" s="10">
        <v>10140</v>
      </c>
      <c r="AK42" s="10">
        <v>10309</v>
      </c>
      <c r="AL42" s="10">
        <v>10478</v>
      </c>
      <c r="AM42" s="10">
        <v>10647</v>
      </c>
      <c r="AN42" s="10">
        <v>10816</v>
      </c>
      <c r="AO42" s="10">
        <v>10985</v>
      </c>
      <c r="AP42" s="10">
        <v>11154</v>
      </c>
      <c r="AQ42" s="10">
        <v>11323</v>
      </c>
      <c r="AR42" s="10">
        <v>11492</v>
      </c>
      <c r="AS42" s="10">
        <v>11661</v>
      </c>
    </row>
    <row r="43" spans="1:45" s="9" customFormat="1" ht="16.5" customHeight="1" x14ac:dyDescent="0.25">
      <c r="A43" s="10">
        <v>23000</v>
      </c>
      <c r="B43" s="10">
        <v>4691.7</v>
      </c>
      <c r="C43" s="10">
        <v>4773.6000000000004</v>
      </c>
      <c r="D43" s="10">
        <v>4937.3999999999996</v>
      </c>
      <c r="E43" s="10">
        <v>5101.2</v>
      </c>
      <c r="F43" s="10">
        <v>5265</v>
      </c>
      <c r="G43" s="10">
        <v>5426.2</v>
      </c>
      <c r="H43" s="10">
        <v>5587.4</v>
      </c>
      <c r="I43" s="10">
        <v>5748.6</v>
      </c>
      <c r="J43" s="10">
        <v>5907.2</v>
      </c>
      <c r="K43" s="10">
        <v>6065.8</v>
      </c>
      <c r="L43" s="10">
        <v>6224.4</v>
      </c>
      <c r="M43" s="10">
        <v>6380.4</v>
      </c>
      <c r="N43" s="10">
        <v>6536.4</v>
      </c>
      <c r="O43" s="10">
        <v>6692.4</v>
      </c>
      <c r="P43" s="10">
        <v>6864</v>
      </c>
      <c r="Q43" s="10">
        <v>7035.6</v>
      </c>
      <c r="R43" s="10">
        <v>7207.2</v>
      </c>
      <c r="S43" s="10">
        <v>7378.8</v>
      </c>
      <c r="T43" s="10">
        <v>7550.4</v>
      </c>
      <c r="U43" s="10">
        <v>7722</v>
      </c>
      <c r="V43" s="10">
        <v>7893.6</v>
      </c>
      <c r="W43" s="10">
        <v>8065.2</v>
      </c>
      <c r="X43" s="10">
        <v>8236.7999999999993</v>
      </c>
      <c r="Y43" s="10">
        <v>8408.4</v>
      </c>
      <c r="Z43" s="10">
        <v>8580</v>
      </c>
      <c r="AA43" s="10">
        <v>8751.6</v>
      </c>
      <c r="AB43" s="10">
        <v>8923.2000000000007</v>
      </c>
      <c r="AC43" s="10">
        <v>9094.7999999999993</v>
      </c>
      <c r="AD43" s="10">
        <v>9266.4</v>
      </c>
      <c r="AE43" s="10">
        <v>9438</v>
      </c>
      <c r="AF43" s="10">
        <v>9609.6</v>
      </c>
      <c r="AG43" s="10">
        <v>9781.2000000000007</v>
      </c>
      <c r="AH43" s="10">
        <v>9952.7999999999993</v>
      </c>
      <c r="AI43" s="10">
        <v>10124.4</v>
      </c>
      <c r="AJ43" s="10">
        <v>10296</v>
      </c>
      <c r="AK43" s="10">
        <v>10467.6</v>
      </c>
      <c r="AL43" s="10">
        <v>10639.2</v>
      </c>
      <c r="AM43" s="10">
        <v>10810.8</v>
      </c>
      <c r="AN43" s="10">
        <v>10982.4</v>
      </c>
      <c r="AO43" s="10">
        <v>11154</v>
      </c>
      <c r="AP43" s="10">
        <v>11325.6</v>
      </c>
      <c r="AQ43" s="10">
        <v>11497.2</v>
      </c>
      <c r="AR43" s="10">
        <v>11668.8</v>
      </c>
      <c r="AS43" s="10">
        <v>11840.4</v>
      </c>
    </row>
    <row r="44" spans="1:45" s="9" customFormat="1" ht="16.5" customHeight="1" x14ac:dyDescent="0.25">
      <c r="A44" s="10">
        <v>23500</v>
      </c>
      <c r="B44" s="10">
        <v>4760.6000000000004</v>
      </c>
      <c r="C44" s="10">
        <v>4843.8</v>
      </c>
      <c r="D44" s="10">
        <v>5010.2</v>
      </c>
      <c r="E44" s="10">
        <v>5176.6000000000004</v>
      </c>
      <c r="F44" s="10">
        <v>5343</v>
      </c>
      <c r="G44" s="10">
        <v>5506.8</v>
      </c>
      <c r="H44" s="10">
        <v>5670.6</v>
      </c>
      <c r="I44" s="10">
        <v>5834.4</v>
      </c>
      <c r="J44" s="10">
        <v>5995.6</v>
      </c>
      <c r="K44" s="10">
        <v>6156.8</v>
      </c>
      <c r="L44" s="10">
        <v>6318</v>
      </c>
      <c r="M44" s="10">
        <v>6476.6</v>
      </c>
      <c r="N44" s="10">
        <v>6635.2</v>
      </c>
      <c r="O44" s="10">
        <v>6793.8</v>
      </c>
      <c r="P44" s="10">
        <v>6968</v>
      </c>
      <c r="Q44" s="10">
        <v>7142.2</v>
      </c>
      <c r="R44" s="10">
        <v>7316.4</v>
      </c>
      <c r="S44" s="10">
        <v>7490.6</v>
      </c>
      <c r="T44" s="10">
        <v>7664.8</v>
      </c>
      <c r="U44" s="10">
        <v>7839</v>
      </c>
      <c r="V44" s="10">
        <v>8013.2</v>
      </c>
      <c r="W44" s="10">
        <v>8187.4</v>
      </c>
      <c r="X44" s="10">
        <v>8361.6</v>
      </c>
      <c r="Y44" s="10">
        <v>8535.7999999999993</v>
      </c>
      <c r="Z44" s="10">
        <v>8710</v>
      </c>
      <c r="AA44" s="10">
        <v>8884.2000000000007</v>
      </c>
      <c r="AB44" s="10">
        <v>9058.4</v>
      </c>
      <c r="AC44" s="10">
        <v>9232.6</v>
      </c>
      <c r="AD44" s="10">
        <v>9406.7999999999993</v>
      </c>
      <c r="AE44" s="10">
        <v>9581</v>
      </c>
      <c r="AF44" s="10">
        <v>9755.2000000000007</v>
      </c>
      <c r="AG44" s="10">
        <v>9929.4</v>
      </c>
      <c r="AH44" s="10">
        <v>10103.6</v>
      </c>
      <c r="AI44" s="10">
        <v>10277.799999999999</v>
      </c>
      <c r="AJ44" s="10">
        <v>10452</v>
      </c>
      <c r="AK44" s="10">
        <v>10626.2</v>
      </c>
      <c r="AL44" s="10">
        <v>10800.4</v>
      </c>
      <c r="AM44" s="10">
        <v>10974.6</v>
      </c>
      <c r="AN44" s="10">
        <v>11148.8</v>
      </c>
      <c r="AO44" s="10">
        <v>11323</v>
      </c>
      <c r="AP44" s="10">
        <v>11497.2</v>
      </c>
      <c r="AQ44" s="10">
        <v>11671.4</v>
      </c>
      <c r="AR44" s="10">
        <v>11845.6</v>
      </c>
      <c r="AS44" s="10">
        <v>12019.8</v>
      </c>
    </row>
    <row r="45" spans="1:45" s="9" customFormat="1" ht="16.5" customHeight="1" x14ac:dyDescent="0.25">
      <c r="A45" s="10">
        <v>24000</v>
      </c>
      <c r="B45" s="10">
        <v>4829.5</v>
      </c>
      <c r="C45" s="10">
        <v>4914</v>
      </c>
      <c r="D45" s="10">
        <v>5083</v>
      </c>
      <c r="E45" s="10">
        <v>5252</v>
      </c>
      <c r="F45" s="10">
        <v>5421</v>
      </c>
      <c r="G45" s="10">
        <v>5587.4</v>
      </c>
      <c r="H45" s="10">
        <v>5753.8</v>
      </c>
      <c r="I45" s="10">
        <v>5920.2</v>
      </c>
      <c r="J45" s="10">
        <v>6084</v>
      </c>
      <c r="K45" s="10">
        <v>6247.8</v>
      </c>
      <c r="L45" s="10">
        <v>6411.6</v>
      </c>
      <c r="M45" s="10">
        <v>6572.8</v>
      </c>
      <c r="N45" s="10">
        <v>6734</v>
      </c>
      <c r="O45" s="10">
        <v>6895.2</v>
      </c>
      <c r="P45" s="10">
        <v>7072</v>
      </c>
      <c r="Q45" s="10">
        <v>7248.8</v>
      </c>
      <c r="R45" s="10">
        <v>7425.6</v>
      </c>
      <c r="S45" s="10">
        <v>7602.4</v>
      </c>
      <c r="T45" s="10">
        <v>7779.2</v>
      </c>
      <c r="U45" s="10">
        <v>7956</v>
      </c>
      <c r="V45" s="10">
        <v>8132.8</v>
      </c>
      <c r="W45" s="10">
        <v>8309.6</v>
      </c>
      <c r="X45" s="10">
        <v>8486.4</v>
      </c>
      <c r="Y45" s="10">
        <v>8663.2000000000007</v>
      </c>
      <c r="Z45" s="10">
        <v>8840</v>
      </c>
      <c r="AA45" s="10">
        <v>9016.7999999999993</v>
      </c>
      <c r="AB45" s="10">
        <v>9193.6</v>
      </c>
      <c r="AC45" s="10">
        <v>9370.4</v>
      </c>
      <c r="AD45" s="10">
        <v>9547.2000000000007</v>
      </c>
      <c r="AE45" s="10">
        <v>9724</v>
      </c>
      <c r="AF45" s="10">
        <v>9900.7999999999993</v>
      </c>
      <c r="AG45" s="10">
        <v>10077.6</v>
      </c>
      <c r="AH45" s="10">
        <v>10254.4</v>
      </c>
      <c r="AI45" s="10">
        <v>10431.200000000001</v>
      </c>
      <c r="AJ45" s="10">
        <v>10608</v>
      </c>
      <c r="AK45" s="10">
        <v>10784.8</v>
      </c>
      <c r="AL45" s="10">
        <v>10961.6</v>
      </c>
      <c r="AM45" s="10">
        <v>11138.4</v>
      </c>
      <c r="AN45" s="10">
        <v>11315.2</v>
      </c>
      <c r="AO45" s="10">
        <v>11492</v>
      </c>
      <c r="AP45" s="10">
        <v>11668.8</v>
      </c>
      <c r="AQ45" s="10">
        <v>11845.6</v>
      </c>
      <c r="AR45" s="10">
        <v>12022.4</v>
      </c>
      <c r="AS45" s="10">
        <v>12199.2</v>
      </c>
    </row>
    <row r="46" spans="1:45" s="9" customFormat="1" ht="16.5" customHeight="1" x14ac:dyDescent="0.25">
      <c r="A46" s="10">
        <v>24500</v>
      </c>
      <c r="B46" s="10">
        <v>4898.3999999999996</v>
      </c>
      <c r="C46" s="10">
        <v>4984.2</v>
      </c>
      <c r="D46" s="10">
        <v>5155.8</v>
      </c>
      <c r="E46" s="10">
        <v>5327.4</v>
      </c>
      <c r="F46" s="10">
        <v>5499</v>
      </c>
      <c r="G46" s="10">
        <v>5668</v>
      </c>
      <c r="H46" s="10">
        <v>5837</v>
      </c>
      <c r="I46" s="10">
        <v>6006</v>
      </c>
      <c r="J46" s="10">
        <v>6172.4</v>
      </c>
      <c r="K46" s="10">
        <v>6338.8</v>
      </c>
      <c r="L46" s="10">
        <v>6505.2</v>
      </c>
      <c r="M46" s="10">
        <v>6669</v>
      </c>
      <c r="N46" s="10">
        <v>6832.8</v>
      </c>
      <c r="O46" s="10">
        <v>6996.6</v>
      </c>
      <c r="P46" s="10">
        <v>7176</v>
      </c>
      <c r="Q46" s="10">
        <v>7355.4</v>
      </c>
      <c r="R46" s="10">
        <v>7534.8</v>
      </c>
      <c r="S46" s="10">
        <v>7714.2</v>
      </c>
      <c r="T46" s="10">
        <v>7893.6</v>
      </c>
      <c r="U46" s="10">
        <v>8073</v>
      </c>
      <c r="V46" s="10">
        <v>8252.4</v>
      </c>
      <c r="W46" s="10">
        <v>8431.7999999999993</v>
      </c>
      <c r="X46" s="10">
        <v>8611.2000000000007</v>
      </c>
      <c r="Y46" s="10">
        <v>8790.6</v>
      </c>
      <c r="Z46" s="10">
        <v>8970</v>
      </c>
      <c r="AA46" s="10">
        <v>9149.4</v>
      </c>
      <c r="AB46" s="10">
        <v>9328.7999999999993</v>
      </c>
      <c r="AC46" s="10">
        <v>9508.2000000000007</v>
      </c>
      <c r="AD46" s="10">
        <v>9687.6</v>
      </c>
      <c r="AE46" s="10">
        <v>9867</v>
      </c>
      <c r="AF46" s="10">
        <v>10046.4</v>
      </c>
      <c r="AG46" s="10">
        <v>10225.799999999999</v>
      </c>
      <c r="AH46" s="10">
        <v>10405.200000000001</v>
      </c>
      <c r="AI46" s="10">
        <v>10584.6</v>
      </c>
      <c r="AJ46" s="10">
        <v>10764</v>
      </c>
      <c r="AK46" s="10">
        <v>10943.4</v>
      </c>
      <c r="AL46" s="10">
        <v>11122.8</v>
      </c>
      <c r="AM46" s="10">
        <v>11302.2</v>
      </c>
      <c r="AN46" s="10">
        <v>11481.6</v>
      </c>
      <c r="AO46" s="10">
        <v>11661</v>
      </c>
      <c r="AP46" s="10">
        <v>11840.4</v>
      </c>
      <c r="AQ46" s="10">
        <v>12019.8</v>
      </c>
      <c r="AR46" s="10">
        <v>12199.2</v>
      </c>
      <c r="AS46" s="10">
        <v>12378.6</v>
      </c>
    </row>
    <row r="47" spans="1:45" s="9" customFormat="1" ht="16.5" customHeight="1" x14ac:dyDescent="0.25">
      <c r="A47" s="10">
        <v>25000</v>
      </c>
      <c r="B47" s="10">
        <v>4967.3</v>
      </c>
      <c r="C47" s="10">
        <v>5054.3999999999996</v>
      </c>
      <c r="D47" s="10">
        <v>5228.6000000000004</v>
      </c>
      <c r="E47" s="10">
        <v>5402.8</v>
      </c>
      <c r="F47" s="10">
        <v>5577</v>
      </c>
      <c r="G47" s="10">
        <v>5748.6</v>
      </c>
      <c r="H47" s="10">
        <v>5920.2</v>
      </c>
      <c r="I47" s="10">
        <v>6091.8</v>
      </c>
      <c r="J47" s="10">
        <v>6260.8</v>
      </c>
      <c r="K47" s="10">
        <v>6429.8</v>
      </c>
      <c r="L47" s="10">
        <v>6598.8</v>
      </c>
      <c r="M47" s="10">
        <v>6765.2</v>
      </c>
      <c r="N47" s="10">
        <v>6931.6</v>
      </c>
      <c r="O47" s="10">
        <v>7098</v>
      </c>
      <c r="P47" s="10">
        <v>7280</v>
      </c>
      <c r="Q47" s="10">
        <v>7462</v>
      </c>
      <c r="R47" s="10">
        <v>7644</v>
      </c>
      <c r="S47" s="10">
        <v>7826</v>
      </c>
      <c r="T47" s="10">
        <v>8008</v>
      </c>
      <c r="U47" s="10">
        <v>8190</v>
      </c>
      <c r="V47" s="10">
        <v>8372</v>
      </c>
      <c r="W47" s="10">
        <v>8554</v>
      </c>
      <c r="X47" s="10">
        <v>8736</v>
      </c>
      <c r="Y47" s="10">
        <v>8918</v>
      </c>
      <c r="Z47" s="10">
        <v>9100</v>
      </c>
      <c r="AA47" s="10">
        <v>9282</v>
      </c>
      <c r="AB47" s="10">
        <v>9464</v>
      </c>
      <c r="AC47" s="10">
        <v>9646</v>
      </c>
      <c r="AD47" s="10">
        <v>9828</v>
      </c>
      <c r="AE47" s="10">
        <v>10010</v>
      </c>
      <c r="AF47" s="10">
        <v>10192</v>
      </c>
      <c r="AG47" s="10">
        <v>10374</v>
      </c>
      <c r="AH47" s="10">
        <v>10556</v>
      </c>
      <c r="AI47" s="10">
        <v>10738</v>
      </c>
      <c r="AJ47" s="10">
        <v>10920</v>
      </c>
      <c r="AK47" s="10">
        <v>11102</v>
      </c>
      <c r="AL47" s="10">
        <v>11284</v>
      </c>
      <c r="AM47" s="10">
        <v>11466</v>
      </c>
      <c r="AN47" s="10">
        <v>11648</v>
      </c>
      <c r="AO47" s="10">
        <v>11830</v>
      </c>
      <c r="AP47" s="10">
        <v>12012</v>
      </c>
      <c r="AQ47" s="10">
        <v>12194</v>
      </c>
      <c r="AR47" s="10">
        <v>12376</v>
      </c>
      <c r="AS47" s="10">
        <v>12558</v>
      </c>
    </row>
    <row r="48" spans="1:45" s="9" customFormat="1" ht="16.5" customHeight="1" x14ac:dyDescent="0.25">
      <c r="A48" s="10">
        <v>25500</v>
      </c>
      <c r="B48" s="10">
        <v>5036.2</v>
      </c>
      <c r="C48" s="10">
        <v>5124.6000000000004</v>
      </c>
      <c r="D48" s="10">
        <v>5301.4</v>
      </c>
      <c r="E48" s="10">
        <v>5478.2</v>
      </c>
      <c r="F48" s="10">
        <v>5655</v>
      </c>
      <c r="G48" s="10">
        <v>5829.2</v>
      </c>
      <c r="H48" s="10">
        <v>6003.4</v>
      </c>
      <c r="I48" s="10">
        <v>6177.6</v>
      </c>
      <c r="J48" s="10">
        <v>6349.2</v>
      </c>
      <c r="K48" s="10">
        <v>6520.8</v>
      </c>
      <c r="L48" s="10">
        <v>6692.4</v>
      </c>
      <c r="M48" s="10">
        <v>6861.4</v>
      </c>
      <c r="N48" s="10">
        <v>7030.4</v>
      </c>
      <c r="O48" s="10">
        <v>7199.4</v>
      </c>
      <c r="P48" s="10">
        <v>7384</v>
      </c>
      <c r="Q48" s="10">
        <v>7568.6</v>
      </c>
      <c r="R48" s="10">
        <v>7753.2</v>
      </c>
      <c r="S48" s="10">
        <v>7937.8</v>
      </c>
      <c r="T48" s="10">
        <v>8122.4</v>
      </c>
      <c r="U48" s="10">
        <v>8307</v>
      </c>
      <c r="V48" s="10">
        <v>8491.6</v>
      </c>
      <c r="W48" s="10">
        <v>8676.2000000000007</v>
      </c>
      <c r="X48" s="10">
        <v>8860.7999999999993</v>
      </c>
      <c r="Y48" s="10">
        <v>9045.4</v>
      </c>
      <c r="Z48" s="10">
        <v>9230</v>
      </c>
      <c r="AA48" s="10">
        <v>9414.6</v>
      </c>
      <c r="AB48" s="10">
        <v>9599.2000000000007</v>
      </c>
      <c r="AC48" s="10">
        <v>9783.7999999999993</v>
      </c>
      <c r="AD48" s="10">
        <v>9968.4</v>
      </c>
      <c r="AE48" s="10">
        <v>10153</v>
      </c>
      <c r="AF48" s="10">
        <v>10337.6</v>
      </c>
      <c r="AG48" s="10">
        <v>10522.2</v>
      </c>
      <c r="AH48" s="10">
        <v>10706.8</v>
      </c>
      <c r="AI48" s="10">
        <v>10891.4</v>
      </c>
      <c r="AJ48" s="10">
        <v>11076</v>
      </c>
      <c r="AK48" s="10">
        <v>11260.6</v>
      </c>
      <c r="AL48" s="10">
        <v>11445.2</v>
      </c>
      <c r="AM48" s="10">
        <v>11629.8</v>
      </c>
      <c r="AN48" s="10">
        <v>11814.4</v>
      </c>
      <c r="AO48" s="10">
        <v>11999</v>
      </c>
      <c r="AP48" s="10">
        <v>12183.6</v>
      </c>
      <c r="AQ48" s="10">
        <v>12368.2</v>
      </c>
      <c r="AR48" s="10">
        <v>12552.8</v>
      </c>
      <c r="AS48" s="10">
        <v>12737.4</v>
      </c>
    </row>
    <row r="49" spans="1:45" s="9" customFormat="1" ht="16.5" customHeight="1" x14ac:dyDescent="0.25">
      <c r="A49" s="10">
        <v>26000</v>
      </c>
      <c r="B49" s="10">
        <v>5105.1000000000004</v>
      </c>
      <c r="C49" s="10">
        <v>5194.8</v>
      </c>
      <c r="D49" s="10">
        <v>5374.2</v>
      </c>
      <c r="E49" s="10">
        <v>5553.6</v>
      </c>
      <c r="F49" s="10">
        <v>5733</v>
      </c>
      <c r="G49" s="10">
        <v>5909.8</v>
      </c>
      <c r="H49" s="10">
        <v>6086.6</v>
      </c>
      <c r="I49" s="10">
        <v>6263.4</v>
      </c>
      <c r="J49" s="10">
        <v>6437.6</v>
      </c>
      <c r="K49" s="10">
        <v>6611.8</v>
      </c>
      <c r="L49" s="10">
        <v>6786</v>
      </c>
      <c r="M49" s="10">
        <v>6957.6</v>
      </c>
      <c r="N49" s="10">
        <v>7129.2</v>
      </c>
      <c r="O49" s="10">
        <v>7300.8</v>
      </c>
      <c r="P49" s="10">
        <v>7488</v>
      </c>
      <c r="Q49" s="10">
        <v>7675.2</v>
      </c>
      <c r="R49" s="10">
        <v>7862.4</v>
      </c>
      <c r="S49" s="10">
        <v>8049.6</v>
      </c>
      <c r="T49" s="10">
        <v>8236.7999999999993</v>
      </c>
      <c r="U49" s="10">
        <v>8424</v>
      </c>
      <c r="V49" s="10">
        <v>8611.2000000000007</v>
      </c>
      <c r="W49" s="10">
        <v>8798.4</v>
      </c>
      <c r="X49" s="10">
        <v>8985.6</v>
      </c>
      <c r="Y49" s="10">
        <v>9172.7999999999993</v>
      </c>
      <c r="Z49" s="10">
        <v>9360</v>
      </c>
      <c r="AA49" s="10">
        <v>9547.2000000000007</v>
      </c>
      <c r="AB49" s="10">
        <v>9734.4</v>
      </c>
      <c r="AC49" s="10">
        <v>9921.6</v>
      </c>
      <c r="AD49" s="10">
        <v>10108.799999999999</v>
      </c>
      <c r="AE49" s="10">
        <v>10296</v>
      </c>
      <c r="AF49" s="10">
        <v>10483.200000000001</v>
      </c>
      <c r="AG49" s="10">
        <v>10670.4</v>
      </c>
      <c r="AH49" s="10">
        <v>10857.6</v>
      </c>
      <c r="AI49" s="10">
        <v>11044.8</v>
      </c>
      <c r="AJ49" s="10">
        <v>11232</v>
      </c>
      <c r="AK49" s="10">
        <v>11419.2</v>
      </c>
      <c r="AL49" s="10">
        <v>11606.4</v>
      </c>
      <c r="AM49" s="10">
        <v>11793.6</v>
      </c>
      <c r="AN49" s="10">
        <v>11980.8</v>
      </c>
      <c r="AO49" s="10">
        <v>12168</v>
      </c>
      <c r="AP49" s="10">
        <v>12355.2</v>
      </c>
      <c r="AQ49" s="10">
        <v>12542.4</v>
      </c>
      <c r="AR49" s="10">
        <v>12729.6</v>
      </c>
      <c r="AS49" s="10">
        <v>12916.8</v>
      </c>
    </row>
    <row r="50" spans="1:45" s="9" customFormat="1" ht="16.5" customHeight="1" x14ac:dyDescent="0.25">
      <c r="A50" s="10">
        <v>26500</v>
      </c>
      <c r="B50" s="10">
        <v>5174</v>
      </c>
      <c r="C50" s="10">
        <v>5265</v>
      </c>
      <c r="D50" s="10">
        <v>5447</v>
      </c>
      <c r="E50" s="10">
        <v>5629</v>
      </c>
      <c r="F50" s="10">
        <v>5811</v>
      </c>
      <c r="G50" s="10">
        <v>5990.4</v>
      </c>
      <c r="H50" s="10">
        <v>6169.8</v>
      </c>
      <c r="I50" s="10">
        <v>6349.2</v>
      </c>
      <c r="J50" s="10">
        <v>6526</v>
      </c>
      <c r="K50" s="10">
        <v>6702.8</v>
      </c>
      <c r="L50" s="10">
        <v>6879.6</v>
      </c>
      <c r="M50" s="10">
        <v>7053.8</v>
      </c>
      <c r="N50" s="10">
        <v>7228</v>
      </c>
      <c r="O50" s="10">
        <v>7402.2</v>
      </c>
      <c r="P50" s="10">
        <v>7592</v>
      </c>
      <c r="Q50" s="10">
        <v>7781.8</v>
      </c>
      <c r="R50" s="10">
        <v>7971.6</v>
      </c>
      <c r="S50" s="10">
        <v>8161.4</v>
      </c>
      <c r="T50" s="10">
        <v>8351.2000000000007</v>
      </c>
      <c r="U50" s="10">
        <v>8541</v>
      </c>
      <c r="V50" s="10">
        <v>8730.7999999999993</v>
      </c>
      <c r="W50" s="10">
        <v>8920.6</v>
      </c>
      <c r="X50" s="10">
        <v>9110.4</v>
      </c>
      <c r="Y50" s="10">
        <v>9300.2000000000007</v>
      </c>
      <c r="Z50" s="10">
        <v>9490</v>
      </c>
      <c r="AA50" s="10">
        <v>9679.7999999999993</v>
      </c>
      <c r="AB50" s="10">
        <v>9869.6</v>
      </c>
      <c r="AC50" s="10">
        <v>10059.4</v>
      </c>
      <c r="AD50" s="10">
        <v>10249.200000000001</v>
      </c>
      <c r="AE50" s="10">
        <v>10439</v>
      </c>
      <c r="AF50" s="10">
        <v>10628.8</v>
      </c>
      <c r="AG50" s="10">
        <v>10818.6</v>
      </c>
      <c r="AH50" s="10">
        <v>11008.4</v>
      </c>
      <c r="AI50" s="10">
        <v>11198.2</v>
      </c>
      <c r="AJ50" s="10">
        <v>11388</v>
      </c>
      <c r="AK50" s="10">
        <v>11577.8</v>
      </c>
      <c r="AL50" s="10">
        <v>11767.6</v>
      </c>
      <c r="AM50" s="10">
        <v>11957.4</v>
      </c>
      <c r="AN50" s="10">
        <v>12147.2</v>
      </c>
      <c r="AO50" s="10">
        <v>12337</v>
      </c>
      <c r="AP50" s="10">
        <v>12526.8</v>
      </c>
      <c r="AQ50" s="10">
        <v>12716.6</v>
      </c>
      <c r="AR50" s="10">
        <v>12906.4</v>
      </c>
      <c r="AS50" s="10">
        <v>13096.2</v>
      </c>
    </row>
    <row r="51" spans="1:45" s="9" customFormat="1" ht="16.5" customHeight="1" x14ac:dyDescent="0.25">
      <c r="A51" s="10">
        <v>27000</v>
      </c>
      <c r="B51" s="10">
        <v>5242.9</v>
      </c>
      <c r="C51" s="10">
        <v>5335.2</v>
      </c>
      <c r="D51" s="10">
        <v>5519.8</v>
      </c>
      <c r="E51" s="10">
        <v>5704.4</v>
      </c>
      <c r="F51" s="10">
        <v>5889</v>
      </c>
      <c r="G51" s="10">
        <v>6071</v>
      </c>
      <c r="H51" s="10">
        <v>6253</v>
      </c>
      <c r="I51" s="10">
        <v>6435</v>
      </c>
      <c r="J51" s="10">
        <v>6614.4</v>
      </c>
      <c r="K51" s="10">
        <v>6793.8</v>
      </c>
      <c r="L51" s="10">
        <v>6973.2</v>
      </c>
      <c r="M51" s="10">
        <v>7150</v>
      </c>
      <c r="N51" s="10">
        <v>7326.8</v>
      </c>
      <c r="O51" s="10">
        <v>7503.6</v>
      </c>
      <c r="P51" s="10">
        <v>7696</v>
      </c>
      <c r="Q51" s="10">
        <v>7888.4</v>
      </c>
      <c r="R51" s="10">
        <v>8080.8</v>
      </c>
      <c r="S51" s="10">
        <v>8273.2000000000007</v>
      </c>
      <c r="T51" s="10">
        <v>8465.6</v>
      </c>
      <c r="U51" s="10">
        <v>8658</v>
      </c>
      <c r="V51" s="10">
        <v>8850.4</v>
      </c>
      <c r="W51" s="10">
        <v>9042.7999999999993</v>
      </c>
      <c r="X51" s="10">
        <v>9235.2000000000007</v>
      </c>
      <c r="Y51" s="10">
        <v>9427.6</v>
      </c>
      <c r="Z51" s="10">
        <v>9620</v>
      </c>
      <c r="AA51" s="10">
        <v>9812.4</v>
      </c>
      <c r="AB51" s="10">
        <v>10004.799999999999</v>
      </c>
      <c r="AC51" s="10">
        <v>10197.200000000001</v>
      </c>
      <c r="AD51" s="10">
        <v>10389.6</v>
      </c>
      <c r="AE51" s="10">
        <v>10582</v>
      </c>
      <c r="AF51" s="10">
        <v>10774.4</v>
      </c>
      <c r="AG51" s="10">
        <v>10966.8</v>
      </c>
      <c r="AH51" s="10">
        <v>11159.2</v>
      </c>
      <c r="AI51" s="10">
        <v>11351.6</v>
      </c>
      <c r="AJ51" s="10">
        <v>11544</v>
      </c>
      <c r="AK51" s="10">
        <v>11736.4</v>
      </c>
      <c r="AL51" s="10">
        <v>11928.8</v>
      </c>
      <c r="AM51" s="10">
        <v>12121.2</v>
      </c>
      <c r="AN51" s="10">
        <v>12313.6</v>
      </c>
      <c r="AO51" s="10">
        <v>12506</v>
      </c>
      <c r="AP51" s="10">
        <v>12698.4</v>
      </c>
      <c r="AQ51" s="10">
        <v>12890.8</v>
      </c>
      <c r="AR51" s="10">
        <v>13083.2</v>
      </c>
      <c r="AS51" s="10">
        <v>13275.6</v>
      </c>
    </row>
    <row r="52" spans="1:45" s="9" customFormat="1" ht="16.5" customHeight="1" x14ac:dyDescent="0.25">
      <c r="A52" s="10">
        <v>27500</v>
      </c>
      <c r="B52" s="10">
        <v>5311.8</v>
      </c>
      <c r="C52" s="10">
        <v>5405.4</v>
      </c>
      <c r="D52" s="10">
        <v>5592.6</v>
      </c>
      <c r="E52" s="10">
        <v>5779.8</v>
      </c>
      <c r="F52" s="10">
        <v>5967</v>
      </c>
      <c r="G52" s="10">
        <v>6151.6</v>
      </c>
      <c r="H52" s="10">
        <v>6336.2</v>
      </c>
      <c r="I52" s="10">
        <v>6520.8</v>
      </c>
      <c r="J52" s="10">
        <v>6702.8</v>
      </c>
      <c r="K52" s="10">
        <v>6884.8</v>
      </c>
      <c r="L52" s="10">
        <v>7066.8</v>
      </c>
      <c r="M52" s="10">
        <v>7246.2</v>
      </c>
      <c r="N52" s="10">
        <v>7425.6</v>
      </c>
      <c r="O52" s="10">
        <v>7605</v>
      </c>
      <c r="P52" s="10">
        <v>7800</v>
      </c>
      <c r="Q52" s="10">
        <v>7995</v>
      </c>
      <c r="R52" s="10">
        <v>8190</v>
      </c>
      <c r="S52" s="10">
        <v>8385</v>
      </c>
      <c r="T52" s="10">
        <v>8580</v>
      </c>
      <c r="U52" s="10">
        <v>8775</v>
      </c>
      <c r="V52" s="10">
        <v>8970</v>
      </c>
      <c r="W52" s="10">
        <v>9165</v>
      </c>
      <c r="X52" s="10">
        <v>9360</v>
      </c>
      <c r="Y52" s="10">
        <v>9555</v>
      </c>
      <c r="Z52" s="10">
        <v>9750</v>
      </c>
      <c r="AA52" s="10">
        <v>9945</v>
      </c>
      <c r="AB52" s="10">
        <v>10140</v>
      </c>
      <c r="AC52" s="10">
        <v>10335</v>
      </c>
      <c r="AD52" s="10">
        <v>10530</v>
      </c>
      <c r="AE52" s="10">
        <v>10725</v>
      </c>
      <c r="AF52" s="10">
        <v>10920</v>
      </c>
      <c r="AG52" s="10">
        <v>11115</v>
      </c>
      <c r="AH52" s="10">
        <v>11310</v>
      </c>
      <c r="AI52" s="10">
        <v>11505</v>
      </c>
      <c r="AJ52" s="10">
        <v>11700</v>
      </c>
      <c r="AK52" s="10">
        <v>11895</v>
      </c>
      <c r="AL52" s="10">
        <v>12090</v>
      </c>
      <c r="AM52" s="10">
        <v>12285</v>
      </c>
      <c r="AN52" s="10">
        <v>12480</v>
      </c>
      <c r="AO52" s="10">
        <v>12675</v>
      </c>
      <c r="AP52" s="10">
        <v>12870</v>
      </c>
      <c r="AQ52" s="10">
        <v>13065</v>
      </c>
      <c r="AR52" s="10">
        <v>13260</v>
      </c>
      <c r="AS52" s="10">
        <v>13455</v>
      </c>
    </row>
    <row r="53" spans="1:45" s="9" customFormat="1" ht="16.5" customHeight="1" x14ac:dyDescent="0.25">
      <c r="A53" s="10">
        <v>28000</v>
      </c>
      <c r="B53" s="10">
        <v>5380.7</v>
      </c>
      <c r="C53" s="10">
        <v>5475.6</v>
      </c>
      <c r="D53" s="10">
        <v>5665.4</v>
      </c>
      <c r="E53" s="10">
        <v>5855.2</v>
      </c>
      <c r="F53" s="10">
        <v>6045</v>
      </c>
      <c r="G53" s="10">
        <v>6232.2</v>
      </c>
      <c r="H53" s="10">
        <v>6419.4</v>
      </c>
      <c r="I53" s="10">
        <v>6606.6</v>
      </c>
      <c r="J53" s="10">
        <v>6791.2</v>
      </c>
      <c r="K53" s="10">
        <v>6975.8</v>
      </c>
      <c r="L53" s="10">
        <v>7160.4</v>
      </c>
      <c r="M53" s="10">
        <v>7342.4</v>
      </c>
      <c r="N53" s="10">
        <v>7524.4</v>
      </c>
      <c r="O53" s="10">
        <v>7706.4</v>
      </c>
      <c r="P53" s="10">
        <v>7904</v>
      </c>
      <c r="Q53" s="10">
        <v>8101.6</v>
      </c>
      <c r="R53" s="10">
        <v>8299.2000000000007</v>
      </c>
      <c r="S53" s="10">
        <v>8496.7999999999993</v>
      </c>
      <c r="T53" s="10">
        <v>8694.4</v>
      </c>
      <c r="U53" s="10">
        <v>8892</v>
      </c>
      <c r="V53" s="10">
        <v>9089.6</v>
      </c>
      <c r="W53" s="10">
        <v>9287.2000000000007</v>
      </c>
      <c r="X53" s="10">
        <v>9484.7999999999993</v>
      </c>
      <c r="Y53" s="10">
        <v>9682.4</v>
      </c>
      <c r="Z53" s="10">
        <v>9880</v>
      </c>
      <c r="AA53" s="10">
        <v>10077.6</v>
      </c>
      <c r="AB53" s="10">
        <v>10275.200000000001</v>
      </c>
      <c r="AC53" s="10">
        <v>10472.799999999999</v>
      </c>
      <c r="AD53" s="10">
        <v>10670.4</v>
      </c>
      <c r="AE53" s="10">
        <v>10868</v>
      </c>
      <c r="AF53" s="10">
        <v>11065.6</v>
      </c>
      <c r="AG53" s="10">
        <v>11263.2</v>
      </c>
      <c r="AH53" s="10">
        <v>11460.8</v>
      </c>
      <c r="AI53" s="10">
        <v>11658.4</v>
      </c>
      <c r="AJ53" s="10">
        <v>11856</v>
      </c>
      <c r="AK53" s="10">
        <v>12053.6</v>
      </c>
      <c r="AL53" s="10">
        <v>12251.2</v>
      </c>
      <c r="AM53" s="10">
        <v>12448.8</v>
      </c>
      <c r="AN53" s="10">
        <v>12646.4</v>
      </c>
      <c r="AO53" s="10">
        <v>12844</v>
      </c>
      <c r="AP53" s="10">
        <v>13041.6</v>
      </c>
      <c r="AQ53" s="10">
        <v>13239.2</v>
      </c>
      <c r="AR53" s="10">
        <v>13436.8</v>
      </c>
      <c r="AS53" s="10">
        <v>13634.4</v>
      </c>
    </row>
    <row r="54" spans="1:45" s="9" customFormat="1" ht="16.5" customHeight="1" x14ac:dyDescent="0.25">
      <c r="A54" s="10">
        <v>28500</v>
      </c>
      <c r="B54" s="10">
        <v>5449.6</v>
      </c>
      <c r="C54" s="10">
        <v>5545.8</v>
      </c>
      <c r="D54" s="10">
        <v>5738.2</v>
      </c>
      <c r="E54" s="10">
        <v>5930.6</v>
      </c>
      <c r="F54" s="10">
        <v>6123</v>
      </c>
      <c r="G54" s="10">
        <v>6312.8</v>
      </c>
      <c r="H54" s="10">
        <v>6502.6</v>
      </c>
      <c r="I54" s="10">
        <v>6692.4</v>
      </c>
      <c r="J54" s="10">
        <v>6879.6</v>
      </c>
      <c r="K54" s="10">
        <v>7066.8</v>
      </c>
      <c r="L54" s="10">
        <v>7254</v>
      </c>
      <c r="M54" s="10">
        <v>7438.6</v>
      </c>
      <c r="N54" s="10">
        <v>7623.2</v>
      </c>
      <c r="O54" s="10">
        <v>7807.8</v>
      </c>
      <c r="P54" s="10">
        <v>8008</v>
      </c>
      <c r="Q54" s="10">
        <v>8208.2000000000007</v>
      </c>
      <c r="R54" s="10">
        <v>8408.4</v>
      </c>
      <c r="S54" s="10">
        <v>8608.6</v>
      </c>
      <c r="T54" s="10">
        <v>8808.7999999999993</v>
      </c>
      <c r="U54" s="10">
        <v>9009</v>
      </c>
      <c r="V54" s="10">
        <v>9209.2000000000007</v>
      </c>
      <c r="W54" s="10">
        <v>9409.4</v>
      </c>
      <c r="X54" s="10">
        <v>9609.6</v>
      </c>
      <c r="Y54" s="10">
        <v>9809.7999999999993</v>
      </c>
      <c r="Z54" s="10">
        <v>10010</v>
      </c>
      <c r="AA54" s="10">
        <v>10210.200000000001</v>
      </c>
      <c r="AB54" s="10">
        <v>10410.4</v>
      </c>
      <c r="AC54" s="10">
        <v>10610.6</v>
      </c>
      <c r="AD54" s="10">
        <v>10810.8</v>
      </c>
      <c r="AE54" s="10">
        <v>11011</v>
      </c>
      <c r="AF54" s="10">
        <v>11211.2</v>
      </c>
      <c r="AG54" s="10">
        <v>11411.4</v>
      </c>
      <c r="AH54" s="10">
        <v>11611.6</v>
      </c>
      <c r="AI54" s="10">
        <v>11811.8</v>
      </c>
      <c r="AJ54" s="10">
        <v>12012</v>
      </c>
      <c r="AK54" s="10">
        <v>12212.2</v>
      </c>
      <c r="AL54" s="10">
        <v>12412.4</v>
      </c>
      <c r="AM54" s="10">
        <v>12612.6</v>
      </c>
      <c r="AN54" s="10">
        <v>12812.8</v>
      </c>
      <c r="AO54" s="10">
        <v>13013</v>
      </c>
      <c r="AP54" s="10">
        <v>13213.2</v>
      </c>
      <c r="AQ54" s="10">
        <v>13413.4</v>
      </c>
      <c r="AR54" s="10">
        <v>13613.6</v>
      </c>
      <c r="AS54" s="10">
        <v>13813.8</v>
      </c>
    </row>
    <row r="55" spans="1:45" s="9" customFormat="1" ht="16.5" customHeight="1" x14ac:dyDescent="0.25">
      <c r="A55" s="10">
        <v>29000</v>
      </c>
      <c r="B55" s="10">
        <v>5518.5</v>
      </c>
      <c r="C55" s="10">
        <v>5616</v>
      </c>
      <c r="D55" s="10">
        <v>5811</v>
      </c>
      <c r="E55" s="10">
        <v>6006</v>
      </c>
      <c r="F55" s="10">
        <v>6201</v>
      </c>
      <c r="G55" s="10">
        <v>6393.4</v>
      </c>
      <c r="H55" s="10">
        <v>6585.8</v>
      </c>
      <c r="I55" s="10">
        <v>6778.2</v>
      </c>
      <c r="J55" s="10">
        <v>6968</v>
      </c>
      <c r="K55" s="10">
        <v>7157.8</v>
      </c>
      <c r="L55" s="10">
        <v>7347.6</v>
      </c>
      <c r="M55" s="10">
        <v>7534.8</v>
      </c>
      <c r="N55" s="10">
        <v>7722</v>
      </c>
      <c r="O55" s="10">
        <v>7909.2</v>
      </c>
      <c r="P55" s="10">
        <v>8112</v>
      </c>
      <c r="Q55" s="10">
        <v>8314.7999999999993</v>
      </c>
      <c r="R55" s="10">
        <v>8517.6</v>
      </c>
      <c r="S55" s="10">
        <v>8720.4</v>
      </c>
      <c r="T55" s="10">
        <v>8923.2000000000007</v>
      </c>
      <c r="U55" s="10">
        <v>9126</v>
      </c>
      <c r="V55" s="10">
        <v>9328.7999999999993</v>
      </c>
      <c r="W55" s="10">
        <v>9531.6</v>
      </c>
      <c r="X55" s="10">
        <v>9734.4</v>
      </c>
      <c r="Y55" s="10">
        <v>9937.2000000000007</v>
      </c>
      <c r="Z55" s="10">
        <v>10140</v>
      </c>
      <c r="AA55" s="10">
        <v>10342.799999999999</v>
      </c>
      <c r="AB55" s="10">
        <v>10545.6</v>
      </c>
      <c r="AC55" s="10">
        <v>10748.4</v>
      </c>
      <c r="AD55" s="10">
        <v>10951.2</v>
      </c>
      <c r="AE55" s="10">
        <v>11154</v>
      </c>
      <c r="AF55" s="10">
        <v>11356.8</v>
      </c>
      <c r="AG55" s="10">
        <v>11559.6</v>
      </c>
      <c r="AH55" s="10">
        <v>11762.4</v>
      </c>
      <c r="AI55" s="10">
        <v>11965.2</v>
      </c>
      <c r="AJ55" s="10">
        <v>12168</v>
      </c>
      <c r="AK55" s="10">
        <v>12370.8</v>
      </c>
      <c r="AL55" s="10">
        <v>12573.6</v>
      </c>
      <c r="AM55" s="10">
        <v>12776.4</v>
      </c>
      <c r="AN55" s="10">
        <v>12979.2</v>
      </c>
      <c r="AO55" s="10">
        <v>13182</v>
      </c>
      <c r="AP55" s="10">
        <v>13384.8</v>
      </c>
      <c r="AQ55" s="10">
        <v>13587.6</v>
      </c>
      <c r="AR55" s="10">
        <v>13790.4</v>
      </c>
      <c r="AS55" s="10">
        <v>13993.2</v>
      </c>
    </row>
    <row r="56" spans="1:45" s="9" customFormat="1" ht="16.5" customHeight="1" x14ac:dyDescent="0.25">
      <c r="A56" s="10">
        <v>29500</v>
      </c>
      <c r="B56" s="10">
        <v>5587.4</v>
      </c>
      <c r="C56" s="10">
        <v>5686.2</v>
      </c>
      <c r="D56" s="10">
        <v>5883.8</v>
      </c>
      <c r="E56" s="10">
        <v>6081.4</v>
      </c>
      <c r="F56" s="10">
        <v>6279</v>
      </c>
      <c r="G56" s="10">
        <v>6474</v>
      </c>
      <c r="H56" s="10">
        <v>6669</v>
      </c>
      <c r="I56" s="10">
        <v>6864</v>
      </c>
      <c r="J56" s="10">
        <v>7056.4</v>
      </c>
      <c r="K56" s="10">
        <v>7248.8</v>
      </c>
      <c r="L56" s="10">
        <v>7441.2</v>
      </c>
      <c r="M56" s="10">
        <v>7631</v>
      </c>
      <c r="N56" s="10">
        <v>7820.8</v>
      </c>
      <c r="O56" s="10">
        <v>8010.6</v>
      </c>
      <c r="P56" s="10">
        <v>8216</v>
      </c>
      <c r="Q56" s="10">
        <v>8421.4</v>
      </c>
      <c r="R56" s="10">
        <v>8626.7999999999993</v>
      </c>
      <c r="S56" s="10">
        <v>8832.2000000000007</v>
      </c>
      <c r="T56" s="10">
        <v>9037.6</v>
      </c>
      <c r="U56" s="10">
        <v>9243</v>
      </c>
      <c r="V56" s="10">
        <v>9448.4</v>
      </c>
      <c r="W56" s="10">
        <v>9653.7999999999993</v>
      </c>
      <c r="X56" s="10">
        <v>9859.2000000000007</v>
      </c>
      <c r="Y56" s="10">
        <v>10064.6</v>
      </c>
      <c r="Z56" s="10">
        <v>10270</v>
      </c>
      <c r="AA56" s="10">
        <v>10475.4</v>
      </c>
      <c r="AB56" s="10">
        <v>10680.8</v>
      </c>
      <c r="AC56" s="10">
        <v>10886.2</v>
      </c>
      <c r="AD56" s="10">
        <v>11091.6</v>
      </c>
      <c r="AE56" s="10">
        <v>11297</v>
      </c>
      <c r="AF56" s="10">
        <v>11502.4</v>
      </c>
      <c r="AG56" s="10">
        <v>11707.8</v>
      </c>
      <c r="AH56" s="10">
        <v>11913.2</v>
      </c>
      <c r="AI56" s="10">
        <v>12118.6</v>
      </c>
      <c r="AJ56" s="10">
        <v>12324</v>
      </c>
      <c r="AK56" s="10">
        <v>12529.4</v>
      </c>
      <c r="AL56" s="10">
        <v>12734.8</v>
      </c>
      <c r="AM56" s="10">
        <v>12940.2</v>
      </c>
      <c r="AN56" s="10">
        <v>13145.6</v>
      </c>
      <c r="AO56" s="10">
        <v>13351</v>
      </c>
      <c r="AP56" s="10">
        <v>13556.4</v>
      </c>
      <c r="AQ56" s="10">
        <v>13761.8</v>
      </c>
      <c r="AR56" s="10">
        <v>13967.2</v>
      </c>
      <c r="AS56" s="10">
        <v>14172.6</v>
      </c>
    </row>
  </sheetData>
  <sheetProtection password="C4CD"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LDW Calculation</vt:lpstr>
      <vt:lpstr>Rates</vt:lpstr>
      <vt:lpstr>'LDW Calculation'!Print_Area</vt:lpstr>
    </vt:vector>
  </TitlesOfParts>
  <Company>CFS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Navas</dc:creator>
  <cp:lastModifiedBy>Carlos Navas</cp:lastModifiedBy>
  <cp:lastPrinted>2024-01-31T23:34:07Z</cp:lastPrinted>
  <dcterms:created xsi:type="dcterms:W3CDTF">2023-12-07T00:50:46Z</dcterms:created>
  <dcterms:modified xsi:type="dcterms:W3CDTF">2024-02-01T17:43:47Z</dcterms:modified>
</cp:coreProperties>
</file>